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_rels/sheet1.xml.rels" ContentType="application/vnd.openxmlformats-package.relationships+xml"/>
  <Override PartName="/xl/worksheets/_rels/sheet3.xml.rels" ContentType="application/vnd.openxmlformats-package.relationships+xml"/>
  <Override PartName="/xl/worksheets/_rels/sheet6.xml.rels" ContentType="application/vnd.openxmlformats-package.relationships+xml"/>
  <Override PartName="/xl/worksheets/_rels/sheet7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jpeg" ContentType="image/jpeg"/>
  <Override PartName="/xl/media/image3.wmf" ContentType="image/x-wmf"/>
  <Override PartName="/xl/media/image4.wmf" ContentType="image/x-wmf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_rels/drawing1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 Sintético" sheetId="1" state="visible" r:id="rId2"/>
    <sheet name="Cronograma" sheetId="2" state="visible" r:id="rId3"/>
    <sheet name="Orçamento Analítico" sheetId="3" state="visible" r:id="rId4"/>
    <sheet name="Memória de Cálculo" sheetId="4" state="visible" r:id="rId5"/>
    <sheet name="Modelo Enc. Sociais" sheetId="5" state="visible" r:id="rId6"/>
    <sheet name="Relatório BDI e ISS" sheetId="6" state="visible" r:id="rId7"/>
    <sheet name="MEME. CÁLC. BDI" sheetId="7" state="visible" r:id="rId8"/>
    <sheet name="Curva ABC de Serviços" sheetId="8" state="visible" r:id="rId9"/>
    <sheet name="Curva ABC de Insumos" sheetId="9" state="visible" r:id="rId10"/>
  </sheets>
  <definedNames>
    <definedName function="false" hidden="false" localSheetId="6" name="_xlnm.Print_Area" vbProcedure="false">'MEME. CÁLC. BDI'!$A$1:$C$26</definedName>
    <definedName function="false" hidden="false" localSheetId="3" name="_xlnm.Print_Area" vbProcedure="false">'Memória de Cálculo'!$A$1:$E$91</definedName>
    <definedName function="false" hidden="false" localSheetId="4" name="_xlnm.Print_Area" vbProcedure="false">'Modelo Enc. Sociais'!$A$1:$D$45</definedName>
    <definedName function="false" hidden="true" localSheetId="2" name="_xlnm._FilterDatabase" vbProcedure="false">'Orçamento Analítico'!$E$1:$E$705</definedName>
    <definedName function="false" hidden="false" localSheetId="5" name="_xlnm.Print_Area" vbProcedure="false">'Relatório BDI e ISS'!$A$1:$E$97</definedName>
    <definedName function="false" hidden="false" name="Excel_BuiltIn_Print_Area_2" vbProcedure="false">NA()</definedName>
    <definedName function="false" hidden="false" name="Excel_BuiltIn_Print_Area_3" vbProcedure="false">NA()</definedName>
    <definedName function="false" hidden="false" name="__Anonymous_Sheet_DB__0" vbProcedure="false">#REF!</definedName>
    <definedName function="false" hidden="false" localSheetId="0" name="_xlnm.Print_Titles" vbProcedure="false">'[1]repeated header'!$4:$4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<sst xmlns="http://schemas.openxmlformats.org/spreadsheetml/2006/main" count="6179" uniqueCount="1666">
  <si>
    <t xml:space="preserve">Obra</t>
  </si>
  <si>
    <t xml:space="preserve">Bancos</t>
  </si>
  <si>
    <t xml:space="preserve">B.D.I.</t>
  </si>
  <si>
    <t xml:space="preserve">Encargos Sociais</t>
  </si>
  <si>
    <t xml:space="preserve">Orçamento TRE - Sousa - R8 - FINAL - 120423</t>
  </si>
  <si>
    <t xml:space="preserve">SINAPI - 02/2023 - Paraíba
SBC - 04/2023 - Paraíba
SICRO3 - 10/2022 - Paraíba
SICRO2 - 11/2016 - Paraíba
ORSE - 12/2022 - Sergipe
SEDOP - 02/2023 - Pará
SEINFRA - 027 - Ceará
SETOP - 10/2022 - Minas Gerais
IOPES - 01/2023 - Espírito Santo
SIURB - 07/2022 - São Paulo
SIURB INFRA - 07/2022 - São Paulo
SUDECAP - 12/2022 - Minas Gerais
CPOS - 03/2023 - São Paulo
FDE - 01/2023 - São Paulo
AGESUL - 01/2023 - Mato Grosso do Sul
AGETOP CIVIL - 03/2023 - Goiás
AGETOP RODOVIARIA - 03/2023 - Goiás
CAEMA - 12/2019 - Maranhão
EMBASA - 01/2023 - Bahia
CAERN - 11/2022 - Rio Grande do Norte
COMPESA - 01/2023 - Pernambuco
EMOP - 02/2023 - Rio de Janeiro
DERPR - 08/2022 - Paraná
</t>
  </si>
  <si>
    <t xml:space="preserve">Desonerado: 
Horista: 84,05%
Mensalista: 46,32%</t>
  </si>
  <si>
    <t xml:space="preserve">Orçamento Sintético</t>
  </si>
  <si>
    <t xml:space="preserve">Item</t>
  </si>
  <si>
    <t xml:space="preserve">Código</t>
  </si>
  <si>
    <t xml:space="preserve">Banco</t>
  </si>
  <si>
    <t xml:space="preserve">Descrição</t>
  </si>
  <si>
    <t xml:space="preserve">Und</t>
  </si>
  <si>
    <t xml:space="preserve">Quant.</t>
  </si>
  <si>
    <t xml:space="preserve">Valor Unit</t>
  </si>
  <si>
    <t xml:space="preserve">Valor Unit com BDI</t>
  </si>
  <si>
    <t xml:space="preserve">Total</t>
  </si>
  <si>
    <t xml:space="preserve">Peso (%)</t>
  </si>
  <si>
    <t xml:space="preserve"> 1 </t>
  </si>
  <si>
    <t xml:space="preserve">Anotação de Responsabilidade Técnica</t>
  </si>
  <si>
    <t xml:space="preserve"> 1.1 </t>
  </si>
  <si>
    <t xml:space="preserve"> CREA PB 2023</t>
  </si>
  <si>
    <t xml:space="preserve">Próprio</t>
  </si>
  <si>
    <t xml:space="preserve">ART DE CONTRATO ACIMA DE R$15.000,00 (ANO 2023) - Texto Adicionado: o valor da taxa de ART é baseado em tabela de taxa de ARTs disponibilizada no sistema do CREA/PB.</t>
  </si>
  <si>
    <t xml:space="preserve">UN</t>
  </si>
  <si>
    <t xml:space="preserve"> 2 </t>
  </si>
  <si>
    <t xml:space="preserve">Administração da Obra</t>
  </si>
  <si>
    <t xml:space="preserve">UN </t>
  </si>
  <si>
    <t xml:space="preserve"> 2.1 </t>
  </si>
  <si>
    <t xml:space="preserve"> 93572 </t>
  </si>
  <si>
    <t xml:space="preserve">SINAPI</t>
  </si>
  <si>
    <t xml:space="preserve">ENCARREGADO GERAL DE OBRAS COM ENCARGOS COMPLEMENTARES</t>
  </si>
  <si>
    <t xml:space="preserve">MES</t>
  </si>
  <si>
    <t xml:space="preserve"> 2.2 </t>
  </si>
  <si>
    <t xml:space="preserve"> 90777 </t>
  </si>
  <si>
    <t xml:space="preserve">ENGENHEIRO CIVIL DE OBRA JUNIOR COM ENCARGOS COMPLEMENTARES - Texto Adicionado: Exigência de registro profissional como Eng. Civil  no CREA, pertencente ao quadro da empresa ou contratado</t>
  </si>
  <si>
    <t xml:space="preserve">H</t>
  </si>
  <si>
    <t xml:space="preserve"> 2.3 </t>
  </si>
  <si>
    <t xml:space="preserve"> 101373 </t>
  </si>
  <si>
    <t xml:space="preserve">ENGENHEIRO CIVIL SENIOR COM ENCARGOS COMPLEMENTARES - Texto Adicionado: Experiência mínima de 10 anos de atuação profissional comprovada e atuando como  responsável técnico da empresa perante o CREA.</t>
  </si>
  <si>
    <t xml:space="preserve"> 2.4 </t>
  </si>
  <si>
    <t xml:space="preserve"> 15001 </t>
  </si>
  <si>
    <t xml:space="preserve">ASSINATURA DE APLICATIVO PARA "DIARIO DE OBRA" - Utilizar sistema do SEARQ_DIÁRIO_OBRA ou similar</t>
  </si>
  <si>
    <t xml:space="preserve">Mês</t>
  </si>
  <si>
    <t xml:space="preserve"> 3 </t>
  </si>
  <si>
    <t xml:space="preserve">Canteiro de Obra e Despesas Gerais</t>
  </si>
  <si>
    <t xml:space="preserve"> 3.1 </t>
  </si>
  <si>
    <t xml:space="preserve"> 74209/001 </t>
  </si>
  <si>
    <t xml:space="preserve">PLACA DE OBRA EM CHAPA DE ACO GALVANIZADO</t>
  </si>
  <si>
    <t xml:space="preserve">m²</t>
  </si>
  <si>
    <t xml:space="preserve"> 3.2 </t>
  </si>
  <si>
    <t xml:space="preserve"> 012689 </t>
  </si>
  <si>
    <t xml:space="preserve">SBC</t>
  </si>
  <si>
    <t xml:space="preserve">MOBILIZACAO E DESMOBILIZACAO DE CANTEIRO, EXCETO TRANSPOTE</t>
  </si>
  <si>
    <t xml:space="preserve"> 3.3 </t>
  </si>
  <si>
    <t xml:space="preserve"> 4657 </t>
  </si>
  <si>
    <t xml:space="preserve">ORSE</t>
  </si>
  <si>
    <t xml:space="preserve">LOCAÇÃO DE CONTAINER - ESCRITÓRIO COM BANHEIRO - 6,20 x 2,40m - Rev. 02_02/2022</t>
  </si>
  <si>
    <t xml:space="preserve">mês</t>
  </si>
  <si>
    <t xml:space="preserve"> 3.4 </t>
  </si>
  <si>
    <t xml:space="preserve"> 4659 </t>
  </si>
  <si>
    <t xml:space="preserve">LOCAÇÃO DE CONTAINER - REFEITÓRIO SEM BANHEIRO - 6,00 x 2,40m - Rev. 02_02/2022</t>
  </si>
  <si>
    <t xml:space="preserve"> 3.5 </t>
  </si>
  <si>
    <t xml:space="preserve"> IIO-CON-005 </t>
  </si>
  <si>
    <t xml:space="preserve">SETOP</t>
  </si>
  <si>
    <t xml:space="preserve">TRANSPORTE DE CONTAINERS, INCLUSIVE TRANSPORTE COM CAMINHÃO GUINDAUTO (MUNCK)</t>
  </si>
  <si>
    <t xml:space="preserve">un</t>
  </si>
  <si>
    <t xml:space="preserve"> 3.6 </t>
  </si>
  <si>
    <t xml:space="preserve"> 040197 </t>
  </si>
  <si>
    <t xml:space="preserve">LOCACAO DE ESCORA METALICA TELESCOPICA, COM ALTURA REGULAVEL DE *1,80* A *3,20* M, COM CAPACIDADE DE CARGA DE NO MINIMO 1000 KGF (10 KN), INCLUSO TRIPE E FORCADO</t>
  </si>
  <si>
    <t xml:space="preserve">m²/mês</t>
  </si>
  <si>
    <t xml:space="preserve"> 3.7 </t>
  </si>
  <si>
    <t xml:space="preserve"> 73618 </t>
  </si>
  <si>
    <t xml:space="preserve">LOCACAO DE ANDAIME METALICO TUBULAR DE ENCAIXE, TIPO DE TORRE, COM LARGURA DE 1 ATE 1,5 M E ALTURA DE *1,00* M (INCLUSO SAPATAS FIXAS OU RODIZIOS</t>
  </si>
  <si>
    <t xml:space="preserve"> 3.8 </t>
  </si>
  <si>
    <t xml:space="preserve"> 97064 </t>
  </si>
  <si>
    <t xml:space="preserve">MONTAGEM E DESMONTAGEM DE ANDAIME TUBULAR TIPO TORRE (EXCLUSIVE ANDAIME E LIMPEZA). AF_11/2017</t>
  </si>
  <si>
    <t xml:space="preserve">M</t>
  </si>
  <si>
    <t xml:space="preserve"> 4 </t>
  </si>
  <si>
    <t xml:space="preserve">Demolição e Remoção de Entulhos</t>
  </si>
  <si>
    <t xml:space="preserve"> 4.1 </t>
  </si>
  <si>
    <t xml:space="preserve"> 97641 </t>
  </si>
  <si>
    <t xml:space="preserve">REMOÇÃO DE FORRO DE GESSO, DE FORMA MANUAL, SEM REAPROVEITAMENTO. AF_12/2017</t>
  </si>
  <si>
    <t xml:space="preserve"> 4.2 </t>
  </si>
  <si>
    <t xml:space="preserve"> 97634 </t>
  </si>
  <si>
    <t xml:space="preserve">DEMOLIÇÃO DE REVESTIMENTO CERÂMICO, DE FORMA MECANIZADA COM MARTELETE, SEM REAPROVEITAMENTO. AF_12/2017</t>
  </si>
  <si>
    <t xml:space="preserve"> 4.3 </t>
  </si>
  <si>
    <t xml:space="preserve"> 97632 </t>
  </si>
  <si>
    <t xml:space="preserve">DEMOLIÇÃO DE RODAPÉ CERÂMICO, DE FORMA MANUAL, SEM REAPROVEITAMENTO. AF_12/2017</t>
  </si>
  <si>
    <t xml:space="preserve"> 5 </t>
  </si>
  <si>
    <t xml:space="preserve">Recuperação Estrutural dos Pilares P10, P11, P16 e P17</t>
  </si>
  <si>
    <t xml:space="preserve"> 5.1 </t>
  </si>
  <si>
    <t xml:space="preserve"> 97631 </t>
  </si>
  <si>
    <t xml:space="preserve">DEMOLIÇÃO DE ARGAMASSAS, DE FORMA MANUAL, SEM REAPROVEITAMENTO. AF_12/2017</t>
  </si>
  <si>
    <t xml:space="preserve"> 5.2 </t>
  </si>
  <si>
    <t xml:space="preserve"> 97622 </t>
  </si>
  <si>
    <t xml:space="preserve">DEMOLIÇÃO DE ALVENARIA DE BLOCO FURADO, DE FORMA MANUAL, SEM REAPROVEITAMENTO. AF_12/2017</t>
  </si>
  <si>
    <t xml:space="preserve">m³</t>
  </si>
  <si>
    <t xml:space="preserve"> 5.3 </t>
  </si>
  <si>
    <t xml:space="preserve"> 034018 </t>
  </si>
  <si>
    <t xml:space="preserve">SIURB</t>
  </si>
  <si>
    <t xml:space="preserve">LIMPEZA DE CONCRETO E ARMADURA COM ESCOVA DE AÇO</t>
  </si>
  <si>
    <t xml:space="preserve"> 5.4 </t>
  </si>
  <si>
    <t xml:space="preserve"> 4917 </t>
  </si>
  <si>
    <t xml:space="preserve">PREPARO DE SUBSTRATO POR ESCARIFICAÇÃO MECANICA (CORTE DE CONCRETO) PARA ESPESSURAS DE ATE 3,0 CM</t>
  </si>
  <si>
    <t xml:space="preserve"> 5.5 </t>
  </si>
  <si>
    <t xml:space="preserve"> 92263 </t>
  </si>
  <si>
    <t xml:space="preserve">FABRICAÇÃO DE FÔRMA PARA PILARES E ESTRUTURAS SIMILARES, EM CHAPA DE MADEIRA COMPENSADA RESINADA, E = 17 MM. AF_09/2020</t>
  </si>
  <si>
    <t xml:space="preserve"> 5.6 </t>
  </si>
  <si>
    <t xml:space="preserve"> C4740 </t>
  </si>
  <si>
    <t xml:space="preserve">SEINFRA</t>
  </si>
  <si>
    <t xml:space="preserve">RECUPERAÇÃO CONCRETO, S/REFORÇO RECONSTITUIÇÃO C/ ARGAMASSA POLIMÉRICA ESP.=25MM</t>
  </si>
  <si>
    <t xml:space="preserve"> 5.7 </t>
  </si>
  <si>
    <t xml:space="preserve"> 2027.3 </t>
  </si>
  <si>
    <t xml:space="preserve">PERFIL METALICO A-36 W200x35,9 / PLACA DE BASE 300X350X14MM - AÇO A-36 - Texto Adicionado: Utilização de todos os insumos do SINAPI (100766; 10751; 00011790)</t>
  </si>
  <si>
    <t xml:space="preserve">Kg</t>
  </si>
  <si>
    <t xml:space="preserve"> 5.8 </t>
  </si>
  <si>
    <t xml:space="preserve"> 103328 </t>
  </si>
  <si>
    <t xml:space="preserve">ALVENARIA DE VEDAÇÃO DE BLOCOS CERÂMICOS FURADOS NA HORIZONTAL DE 9X19X19 CM (ESPESSURA 9 CM) E ARGAMASSA DE ASSENTAMENTO COM PREPARO EM BETONEIRA. AF_12/2021</t>
  </si>
  <si>
    <t xml:space="preserve"> 6 </t>
  </si>
  <si>
    <t xml:space="preserve">Fundação de Novos Pilares Metálicos P-10, P-11, P-16 e P-17</t>
  </si>
  <si>
    <t xml:space="preserve"> 6.1 </t>
  </si>
  <si>
    <t xml:space="preserve"> 97629 </t>
  </si>
  <si>
    <t xml:space="preserve">DEMOLIÇÃO DE LAJES, DE FORMA MECANIZADA COM MARTELETE, SEM REAPROVEITAMENTO. AF_12/2017</t>
  </si>
  <si>
    <t xml:space="preserve"> 6.2 </t>
  </si>
  <si>
    <t xml:space="preserve"> 101616 </t>
  </si>
  <si>
    <t xml:space="preserve">PREPARO DE FUNDO DE VALA COM LARGURA MENOR QUE 1,5 M (ACERTO DO SOLO NATURAL). AF_08/2020</t>
  </si>
  <si>
    <t xml:space="preserve"> 6.3 </t>
  </si>
  <si>
    <t xml:space="preserve"> 93358 </t>
  </si>
  <si>
    <t xml:space="preserve">ESCAVAÇÃO MANUAL DE VALA COM PROFUNDIDADE MENOR OU IGUAL A 1,30 M. AF_02/2021</t>
  </si>
  <si>
    <t xml:space="preserve"> 6.4 </t>
  </si>
  <si>
    <t xml:space="preserve"> 94962 </t>
  </si>
  <si>
    <t xml:space="preserve">CONCRETO MAGRO PARA LASTRO, TRAÇO 1:4,5:4,5 (EM MASSA SECA DE CIMENTO/ AREIA MÉDIA/ BRITA 1) - PREPARO MECÂNICO COM BETONEIRA 400 L. AF_05/2021</t>
  </si>
  <si>
    <t xml:space="preserve"> 6.5 </t>
  </si>
  <si>
    <t xml:space="preserve"> 034060 </t>
  </si>
  <si>
    <t xml:space="preserve">PREPARAÇÃO DE PONTE DE ADERÊNCIA COM ADESIVO A BASE DE EPÓXI</t>
  </si>
  <si>
    <t xml:space="preserve"> 6.6 </t>
  </si>
  <si>
    <t xml:space="preserve"> 94965 </t>
  </si>
  <si>
    <t xml:space="preserve">CONCRETO FCK = 25MPA, TRAÇO 1:2,3:2,7 (EM MASSA SECA DE CIMENTO/ AREIA MÉDIA/ BRITA 1) - PREPARO MECÂNICO COM BETONEIRA 400 L. AF_05/2021</t>
  </si>
  <si>
    <t xml:space="preserve"> 6.7 </t>
  </si>
  <si>
    <t xml:space="preserve"> 103670 </t>
  </si>
  <si>
    <t xml:space="preserve">LANÇAMENTO COM USO DE BALDES, ADENSAMENTO E ACABAMENTO DE CONCRETO EM ESTRUTURAS. AF_02/2022</t>
  </si>
  <si>
    <t xml:space="preserve"> 7 </t>
  </si>
  <si>
    <t xml:space="preserve">Recuperação Estrutural das vigas V-01 V-02 incluído suas áreas de influencias Estruturais</t>
  </si>
  <si>
    <t xml:space="preserve"> 7.1 </t>
  </si>
  <si>
    <t xml:space="preserve"> 3806419 </t>
  </si>
  <si>
    <t xml:space="preserve">SICRO3</t>
  </si>
  <si>
    <t xml:space="preserve">ELEVAÇÃO DE ESTRUTURAS DE 1.390 A 1.859 KN PARA SUBSTITUIÇÃO DE APARELHO DE APOIO COM A UTILIZAÇÃO DE MACACO HIDRAULICO</t>
  </si>
  <si>
    <t xml:space="preserve"> 7.2 </t>
  </si>
  <si>
    <t xml:space="preserve"> 7.3 </t>
  </si>
  <si>
    <t xml:space="preserve"> 7.4 </t>
  </si>
  <si>
    <t xml:space="preserve"> 7.5 </t>
  </si>
  <si>
    <t xml:space="preserve"> 7.6 </t>
  </si>
  <si>
    <t xml:space="preserve"> 2027.4 </t>
  </si>
  <si>
    <t xml:space="preserve">PERFÍL METÁLICO - AÇO A-36 - U 254 x 6.1 - Texto Adicionado: Utilização de todos os insumos do SINAPI (100751; 92716; 95139; 88240; 88317; 88278; 0041594; 00011790; 00010997; 00000002; 00000001))</t>
  </si>
  <si>
    <t xml:space="preserve"> 8 </t>
  </si>
  <si>
    <t xml:space="preserve">Recuperação Estrutural das Vigas Baldrames</t>
  </si>
  <si>
    <t xml:space="preserve"> 8.1 </t>
  </si>
  <si>
    <t xml:space="preserve"> 8.2 </t>
  </si>
  <si>
    <t xml:space="preserve"> 8.3 </t>
  </si>
  <si>
    <t xml:space="preserve"> 8.4 </t>
  </si>
  <si>
    <t xml:space="preserve"> 8.5 </t>
  </si>
  <si>
    <t xml:space="preserve"> 9 </t>
  </si>
  <si>
    <t xml:space="preserve">Recuperação Estrutural de Vigas, Pilares, Vigas baldrame e Lajes Não Contempladas nos Itens de Vigas Baldrames e Pilares P-10, P-11, P-16 e P-17</t>
  </si>
  <si>
    <t xml:space="preserve"> 9.1 </t>
  </si>
  <si>
    <t xml:space="preserve"> 9.2 </t>
  </si>
  <si>
    <t xml:space="preserve"> 9.3 </t>
  </si>
  <si>
    <t xml:space="preserve"> 9.4 </t>
  </si>
  <si>
    <t xml:space="preserve"> 96543 </t>
  </si>
  <si>
    <t xml:space="preserve">ARMAÇÃO DE BLOCO, VIGA BALDRAME E SAPATA UTILIZANDO AÇO CA-60 DE 5 MM - MONTAGEM. AF_06/2017</t>
  </si>
  <si>
    <t xml:space="preserve">KG</t>
  </si>
  <si>
    <t xml:space="preserve"> 9.5 </t>
  </si>
  <si>
    <t xml:space="preserve"> 9.6 </t>
  </si>
  <si>
    <t xml:space="preserve"> 10 </t>
  </si>
  <si>
    <t xml:space="preserve">Proteção Catódica Através de Ânodo de Sacrifício com Pastilhas de Zinco</t>
  </si>
  <si>
    <t xml:space="preserve"> 10.1 </t>
  </si>
  <si>
    <t xml:space="preserve"> 2027.5 </t>
  </si>
  <si>
    <t xml:space="preserve">APLICAÇÃO DE PROTEÇÃO CATÓDICA ATRAVÉS DE PASTILHAS DE ÂNODO DE SACRIFÍCIO EM VIGAS BALDRAMES EXTERNAS E PILARES  P10, P11, P16 E P17 - Adaptada utilizando as composições SINAPI  (87904; 87794; 91995) e pesquisa de preço própria do insumo "Pastilha Z 80x80x25 mm" em decorrência de ausência no sistema SINAPI e nos demais órgãos oficiais</t>
  </si>
  <si>
    <t xml:space="preserve"> 11 </t>
  </si>
  <si>
    <t xml:space="preserve">Pintura</t>
  </si>
  <si>
    <t xml:space="preserve"> 11.1 </t>
  </si>
  <si>
    <t xml:space="preserve"> 88484 </t>
  </si>
  <si>
    <t xml:space="preserve">APLICAÇÃO DE FUNDO SELADOR ACRÍLICO EM TETO, UMA DEMÃO. AF_06/2014</t>
  </si>
  <si>
    <t xml:space="preserve"> 11.2 </t>
  </si>
  <si>
    <t xml:space="preserve"> 95305 </t>
  </si>
  <si>
    <t xml:space="preserve">TEXTURA ACRÍLICA, APLICAÇÃO MANUAL EM PAREDE, UMA DEMÃO. AF_09/2016</t>
  </si>
  <si>
    <t xml:space="preserve"> 11.3 </t>
  </si>
  <si>
    <t xml:space="preserve"> 88494 </t>
  </si>
  <si>
    <t xml:space="preserve">APLICAÇÃO E LIXAMENTO DE MASSA LÁTEX EM TETO, UMA DEMÃO. AF_06/2014</t>
  </si>
  <si>
    <t xml:space="preserve"> 11.4 </t>
  </si>
  <si>
    <t xml:space="preserve"> 88488 </t>
  </si>
  <si>
    <t xml:space="preserve">APLICAÇÃO MANUAL DE PINTURA COM TINTA LÁTEX ACRÍLICA EM TETO, DUAS DEMÃOS. AF_06/2014</t>
  </si>
  <si>
    <t xml:space="preserve"> 11.5 </t>
  </si>
  <si>
    <t xml:space="preserve"> 88489 </t>
  </si>
  <si>
    <t xml:space="preserve">APLICAÇÃO MANUAL DE PINTURA COM TINTA LÁTEX ACRÍLICA EM PAREDES, DUAS DEMÃOS. AF_06/2014</t>
  </si>
  <si>
    <t xml:space="preserve"> 12 </t>
  </si>
  <si>
    <t xml:space="preserve">Coberta</t>
  </si>
  <si>
    <t xml:space="preserve"> 12.1 </t>
  </si>
  <si>
    <t xml:space="preserve"> 4943 </t>
  </si>
  <si>
    <t xml:space="preserve">REMOÇÃO DE TELHAMENTO COM TELHAS ONDULADAS FIBROCIMENTO OU ALUMINIO COM REAPROVEITAMENTO</t>
  </si>
  <si>
    <t xml:space="preserve"> 12.2 </t>
  </si>
  <si>
    <t xml:space="preserve"> 96113 </t>
  </si>
  <si>
    <t xml:space="preserve">FORRO EM PLACAS DE GESSO, PARA AMBIENTES COMERCIAIS. AF_05/2017_P</t>
  </si>
  <si>
    <t xml:space="preserve"> 12.3 </t>
  </si>
  <si>
    <t xml:space="preserve"> 96120 </t>
  </si>
  <si>
    <t xml:space="preserve">ACABAMENTOS PARA FORRO (MOLDURA DE GESSO). AF_05/2017</t>
  </si>
  <si>
    <t xml:space="preserve"> 12.4 </t>
  </si>
  <si>
    <t xml:space="preserve"> 94207 </t>
  </si>
  <si>
    <t xml:space="preserve">TELHAMENTO COM TELHA ONDULADA DE FIBROCIMENTO E = 6 MM, COM RECOBRIMENTO LATERAL DE 1/4 DE ONDA PARA TELHADO COM INCLINAÇÃO MAIOR QUE 10°, COM ATÉ 2 ÁGUAS, INCLUSO IÇAMENTO. AF_07/2019</t>
  </si>
  <si>
    <t xml:space="preserve"> 13 </t>
  </si>
  <si>
    <t xml:space="preserve">Piso</t>
  </si>
  <si>
    <t xml:space="preserve"> 13.1 </t>
  </si>
  <si>
    <t xml:space="preserve"> 2180 </t>
  </si>
  <si>
    <t xml:space="preserve">REGULARIZAÇÃO DE BASE PARA REVEST. DE PISOS COM ARG TRAÇO 1:4, esp. média = 2,5cm</t>
  </si>
  <si>
    <t xml:space="preserve"> 13.2 </t>
  </si>
  <si>
    <t xml:space="preserve"> 87257 </t>
  </si>
  <si>
    <t xml:space="preserve">REVESTIMENTO CERÂMICO PARA PISO COM PLACAS TIPO ESMALTADA EXTRA DE DIMENSÕES 60X60 CM APLICADA EM AMBIENTES DE ÁREA MAIOR QUE 10 M2. AF_06/2014</t>
  </si>
  <si>
    <t xml:space="preserve"> 88650 </t>
  </si>
  <si>
    <t xml:space="preserve">RODAPÉ CERÂMICO DE 7CM DE ALTURA COM PLACAS TIPO ESMALTADA EXTRA DE DIMENSÕES 60X60CM. AF_06/2014</t>
  </si>
  <si>
    <t xml:space="preserve"> 13.3 </t>
  </si>
  <si>
    <t xml:space="preserve"> 98689 </t>
  </si>
  <si>
    <t xml:space="preserve">SOLEIRA EM GRANITO, LARGURA 15 CM, ESPESSURA 2,0 CM. AF_09/2020</t>
  </si>
  <si>
    <t xml:space="preserve"> 14 </t>
  </si>
  <si>
    <t xml:space="preserve">Instalação Eletrica</t>
  </si>
  <si>
    <t xml:space="preserve"> 14.1 </t>
  </si>
  <si>
    <t xml:space="preserve"> 97665 </t>
  </si>
  <si>
    <t xml:space="preserve">REMOÇÃO DE LUMINÁRIAS, DE FORMA MANUAL, COM REAPROVEITAMENTO. AF_12/2017</t>
  </si>
  <si>
    <t xml:space="preserve"> 14.3 </t>
  </si>
  <si>
    <t xml:space="preserve"> 97587 </t>
  </si>
  <si>
    <t xml:space="preserve">LUMINÁRIA DE EMBUTIR, COM 2 LÂMPADAS FLUORESCENTES - COMPOISÇÃO E TEXTO ADAPATADO PARA CONTER APENAS A REINSTALAÇÃO DAS LUMINARIAS. AF_02/2020 - OBS: "houve a supressão do Insumo de luminária nº00039510"</t>
  </si>
  <si>
    <t xml:space="preserve"> 15 </t>
  </si>
  <si>
    <t xml:space="preserve">Diversos</t>
  </si>
  <si>
    <t xml:space="preserve"> 15.1 </t>
  </si>
  <si>
    <t xml:space="preserve"> 9537 </t>
  </si>
  <si>
    <t xml:space="preserve">LIMPEZA FINAL DA OBRA</t>
  </si>
  <si>
    <t xml:space="preserve"> 15.2 </t>
  </si>
  <si>
    <t xml:space="preserve"> 030105 </t>
  </si>
  <si>
    <t xml:space="preserve">AGETOP CIVIL</t>
  </si>
  <si>
    <t xml:space="preserve">TRANSPORTE DE ENTULHO EM CAÇAMBA ESTACIONÁRIA  INCLUSO A CARGA MANUAL</t>
  </si>
  <si>
    <t xml:space="preserve">Total sem BDI</t>
  </si>
  <si>
    <t xml:space="preserve">Total do BDI</t>
  </si>
  <si>
    <t xml:space="preserve">Total Geral</t>
  </si>
  <si>
    <t xml:space="preserve">_______________________________________________________________
Darcilio Macedo da Fonseca
Setor de Engenharia</t>
  </si>
  <si>
    <t xml:space="preserve">32,09%</t>
  </si>
  <si>
    <t xml:space="preserve">Cronograma Físico e Financeiro</t>
  </si>
  <si>
    <t xml:space="preserve">Total Por Etapa</t>
  </si>
  <si>
    <t xml:space="preserve">30 DIAS</t>
  </si>
  <si>
    <t xml:space="preserve">60 DIAS</t>
  </si>
  <si>
    <t xml:space="preserve">90 DIAS</t>
  </si>
  <si>
    <t xml:space="preserve">100,00%
672,58</t>
  </si>
  <si>
    <t xml:space="preserve">100,00%
52.903,74</t>
  </si>
  <si>
    <t xml:space="preserve">33,33%
17.632,82</t>
  </si>
  <si>
    <t xml:space="preserve">33,34%
17.638,11</t>
  </si>
  <si>
    <t xml:space="preserve">100,00%
42.287,67</t>
  </si>
  <si>
    <t xml:space="preserve">47,86%
20.238,88</t>
  </si>
  <si>
    <t xml:space="preserve">18,13%
7.666,75</t>
  </si>
  <si>
    <t xml:space="preserve">34,01%
14.382,04</t>
  </si>
  <si>
    <t xml:space="preserve">100,00%
2.366,54</t>
  </si>
  <si>
    <t xml:space="preserve">33,33%
788,77</t>
  </si>
  <si>
    <t xml:space="preserve">33,34%
789,00</t>
  </si>
  <si>
    <t xml:space="preserve">100,00%
30.688,40</t>
  </si>
  <si>
    <t xml:space="preserve">30,00%
9.206,52</t>
  </si>
  <si>
    <t xml:space="preserve">70,00%
21.481,88</t>
  </si>
  <si>
    <t xml:space="preserve">100,00%
3.627,41</t>
  </si>
  <si>
    <t xml:space="preserve">75,00%
2.720,56</t>
  </si>
  <si>
    <t xml:space="preserve">25,00%
906,85</t>
  </si>
  <si>
    <t xml:space="preserve">100,00%
12.246,05</t>
  </si>
  <si>
    <t xml:space="preserve">25,00%
3.061,51</t>
  </si>
  <si>
    <t xml:space="preserve">75,00%
9.184,54</t>
  </si>
  <si>
    <t xml:space="preserve">100,00%
7.788,96</t>
  </si>
  <si>
    <t xml:space="preserve">70,00%
5.452,27</t>
  </si>
  <si>
    <t xml:space="preserve">30,00%
2.336,69</t>
  </si>
  <si>
    <t xml:space="preserve">100,00%
17.562,50</t>
  </si>
  <si>
    <t xml:space="preserve">33,33%
5.853,58</t>
  </si>
  <si>
    <t xml:space="preserve">33,33%
5.855,34</t>
  </si>
  <si>
    <t xml:space="preserve">100,00%
26.443,62</t>
  </si>
  <si>
    <t xml:space="preserve">30,00%
7.933,09</t>
  </si>
  <si>
    <t xml:space="preserve">70,00%
18.510,53</t>
  </si>
  <si>
    <t xml:space="preserve">100,00%
19.776,58</t>
  </si>
  <si>
    <t xml:space="preserve">100,00%
19.386,66</t>
  </si>
  <si>
    <t xml:space="preserve">25,00%
4.846,67</t>
  </si>
  <si>
    <t xml:space="preserve">75,00%
14.540,00</t>
  </si>
  <si>
    <t xml:space="preserve">100,00%
15.276,65</t>
  </si>
  <si>
    <t xml:space="preserve">100,00%
417,26</t>
  </si>
  <si>
    <t xml:space="preserve">50,00%
208,63</t>
  </si>
  <si>
    <t xml:space="preserve">100,00%
4.406,85</t>
  </si>
  <si>
    <t xml:space="preserve">10,00%
440,69</t>
  </si>
  <si>
    <t xml:space="preserve">20,00%
881,37</t>
  </si>
  <si>
    <t xml:space="preserve">70,00%
3.084,80</t>
  </si>
  <si>
    <t xml:space="preserve">Porcentagem</t>
  </si>
  <si>
    <t xml:space="preserve">Custo</t>
  </si>
  <si>
    <t xml:space="preserve">Porcentagem Acumulado</t>
  </si>
  <si>
    <t xml:space="preserve">Custo Acumulado</t>
  </si>
  <si>
    <t xml:space="preserve">Planilha Orçamentária Analítica</t>
  </si>
  <si>
    <t xml:space="preserve">Tipo</t>
  </si>
  <si>
    <t xml:space="preserve">Composição</t>
  </si>
  <si>
    <t xml:space="preserve"> CREA PB 2020 </t>
  </si>
  <si>
    <t xml:space="preserve">SERP - SERVIÇOS PRELIMINARES</t>
  </si>
  <si>
    <t xml:space="preserve">Insumo</t>
  </si>
  <si>
    <t xml:space="preserve">ART DE COTRATO ACIMA DE R$15.000,00 (ANO 2023)</t>
  </si>
  <si>
    <t xml:space="preserve">Equipamento</t>
  </si>
  <si>
    <t xml:space="preserve">MO sem LS =&gt;</t>
  </si>
  <si>
    <t xml:space="preserve">LS =&gt;</t>
  </si>
  <si>
    <t xml:space="preserve">MO com LS =&gt;</t>
  </si>
  <si>
    <t xml:space="preserve">Valor do BDI =&gt;</t>
  </si>
  <si>
    <t xml:space="preserve">Valor com BDI =&gt;</t>
  </si>
  <si>
    <t xml:space="preserve">Quant. =&gt;</t>
  </si>
  <si>
    <t xml:space="preserve">Preço Total =&gt;</t>
  </si>
  <si>
    <t xml:space="preserve">SEDI - SERVIÇOS DIVERSOS</t>
  </si>
  <si>
    <t xml:space="preserve">Composição Auxiliar</t>
  </si>
  <si>
    <t xml:space="preserve"> 95422 </t>
  </si>
  <si>
    <t xml:space="preserve">CURSO DE CAPACITAÇÃO PARA ENCARREGADO GERAL DE OBRAS (ENCARGOS COMPLEMENTARES) - MENSALISTA</t>
  </si>
  <si>
    <t xml:space="preserve"> 00040818 </t>
  </si>
  <si>
    <t xml:space="preserve">ENCARREGADO GERAL DE OBRAS (MENSALISTA)</t>
  </si>
  <si>
    <t xml:space="preserve">Mão de Obra</t>
  </si>
  <si>
    <t xml:space="preserve"> 00043499 </t>
  </si>
  <si>
    <t xml:space="preserve">EPI - FAMILIA ENCARREGADO GERAL - MENSALISTA (ENCARGOS COMPLEMENTARES - COLETADO CAIXA)</t>
  </si>
  <si>
    <t xml:space="preserve"> 00043475 </t>
  </si>
  <si>
    <t xml:space="preserve">FERRAMENTAS - FAMILIA ENCARREGADO GERAL - MENSALISTA (ENCARGOS COMPLEMENTARES - COLETADO CAIXA)</t>
  </si>
  <si>
    <t xml:space="preserve"> 00040863 </t>
  </si>
  <si>
    <t xml:space="preserve">EXAMES - MENSALISTA (COLETADO CAIXA)</t>
  </si>
  <si>
    <t xml:space="preserve">Material</t>
  </si>
  <si>
    <t xml:space="preserve"> 00040864 </t>
  </si>
  <si>
    <t xml:space="preserve">SEGURO - MENSALISTA (COLETADO CAIXA)</t>
  </si>
  <si>
    <t xml:space="preserve"> 95402 </t>
  </si>
  <si>
    <t xml:space="preserve">CURSO DE CAPACITAÇÃO PARA ENGENHEIRO CIVIL DE OBRA JÚNIOR (ENCARGOS COMPLEMENTARES) - HORISTA</t>
  </si>
  <si>
    <t xml:space="preserve"> 00002706 </t>
  </si>
  <si>
    <t xml:space="preserve">ENGENHEIRO CIVIL DE OBRA JUNIOR</t>
  </si>
  <si>
    <t xml:space="preserve"> 00043486 </t>
  </si>
  <si>
    <t xml:space="preserve">EPI - FAMILIA ENGENHEIRO CIVIL - HORISTA (ENCARGOS COMPLEMENTARES - COLETADO CAIXA)</t>
  </si>
  <si>
    <t xml:space="preserve"> 00037372 </t>
  </si>
  <si>
    <t xml:space="preserve">EXAMES - HORISTA (COLETADO CAIXA)</t>
  </si>
  <si>
    <t xml:space="preserve">Outros</t>
  </si>
  <si>
    <t xml:space="preserve"> 00043462 </t>
  </si>
  <si>
    <t xml:space="preserve">FERRAMENTAS - FAMILIA ENGENHEIRO CIVIL - HORISTA (ENCARGOS COMPLEMENTARES - COLETADO CAIXA)</t>
  </si>
  <si>
    <t xml:space="preserve"> 00037373 </t>
  </si>
  <si>
    <t xml:space="preserve">SEGURO - HORISTA (COLETADO CAIXA)</t>
  </si>
  <si>
    <t xml:space="preserve">Taxas</t>
  </si>
  <si>
    <t xml:space="preserve"> 101284 </t>
  </si>
  <si>
    <t xml:space="preserve">CURSO DE CAPACITAÇÃO PARA ENGENHEIRO CIVIL SENIOR (ENCARGOS COMPLEMENTARES) - HORISTA</t>
  </si>
  <si>
    <t xml:space="preserve"> 00034782 </t>
  </si>
  <si>
    <t xml:space="preserve">ENGENHEIRO CIVIL SENIOR</t>
  </si>
  <si>
    <t xml:space="preserve">SEES - SERVIÇOS ESPECIAIS</t>
  </si>
  <si>
    <t xml:space="preserve"> 15000a </t>
  </si>
  <si>
    <t xml:space="preserve">ASSINATURA DE APLICATIVO PARA "DIARIO DE OBRA"</t>
  </si>
  <si>
    <t xml:space="preserve">Administração</t>
  </si>
  <si>
    <t xml:space="preserve">CANT - CANTEIRO DE OBRAS</t>
  </si>
  <si>
    <t xml:space="preserve">FUES - FUNDAÇÕES E ESTRUTURAS</t>
  </si>
  <si>
    <t xml:space="preserve"> 88262 </t>
  </si>
  <si>
    <t xml:space="preserve">CARPINTEIRO DE FORMAS COM ENCARGOS COMPLEMENTARES</t>
  </si>
  <si>
    <t xml:space="preserve"> 88316 </t>
  </si>
  <si>
    <t xml:space="preserve">SERVENTE COM ENCARGOS COMPLEMENTARES</t>
  </si>
  <si>
    <t xml:space="preserve"> 00005075 </t>
  </si>
  <si>
    <t xml:space="preserve">PREGO DE ACO POLIDO COM CABECA 18 X 30 (2 3/4 X 10)</t>
  </si>
  <si>
    <t xml:space="preserve"> 00004491 </t>
  </si>
  <si>
    <t xml:space="preserve">PONTALETE *7,5 X 7,5* CM EM PINUS, MISTA OU EQUIVALENTE DA REGIAO - BRUTA</t>
  </si>
  <si>
    <t xml:space="preserve"> 00004813 </t>
  </si>
  <si>
    <t xml:space="preserve">PLACA DE OBRA (PARA CONSTRUCAO CIVIL) EM CHAPA GALVANIZADA *N. 22*, ADESIVADA, DE *2,4 X 1,2* M (SEM POSTES PARA FIXACAO)</t>
  </si>
  <si>
    <t xml:space="preserve"> 00004417 </t>
  </si>
  <si>
    <t xml:space="preserve">SARRAFO NAO APARELHADO *2,5 X 7* CM, EM MACARANDUBA, ANGELIM OU EQUIVALENTE DA REGIAO -  BRUTA</t>
  </si>
  <si>
    <t xml:space="preserve">INSTALACOES PROVISORIAS</t>
  </si>
  <si>
    <t xml:space="preserve"> 88247 </t>
  </si>
  <si>
    <t xml:space="preserve">AUXILIAR DE ELETRICISTA COM ENCARGOS COMPLEMENTARES</t>
  </si>
  <si>
    <t xml:space="preserve"> 88239 </t>
  </si>
  <si>
    <t xml:space="preserve">AJUDANTE DE CARPINTEIRO COM ENCARGOS COMPLEMENTARES</t>
  </si>
  <si>
    <t xml:space="preserve"> 88267 </t>
  </si>
  <si>
    <t xml:space="preserve">ENCANADOR OU BOMBEIRO HIDRÁULICO COM ENCARGOS COMPLEMENTARES</t>
  </si>
  <si>
    <t xml:space="preserve"> 88273 </t>
  </si>
  <si>
    <t xml:space="preserve">MARCENEIRO COM ENCARGOS COMPLEMENTARES</t>
  </si>
  <si>
    <t xml:space="preserve"> 88261 </t>
  </si>
  <si>
    <t xml:space="preserve">CARPINTEIRO DE ESQUADRIA COM ENCARGOS COMPLEMENTARES</t>
  </si>
  <si>
    <t xml:space="preserve"> 88310 </t>
  </si>
  <si>
    <t xml:space="preserve">PINTOR COM ENCARGOS COMPLEMENTARES</t>
  </si>
  <si>
    <t xml:space="preserve"> 88264 </t>
  </si>
  <si>
    <t xml:space="preserve">ELETRICISTA COM ENCARGOS COMPLEMENTARES</t>
  </si>
  <si>
    <t xml:space="preserve"> 88325 </t>
  </si>
  <si>
    <t xml:space="preserve">VIDRACEIRO COM ENCARGOS COMPLEMENTARES</t>
  </si>
  <si>
    <t xml:space="preserve">Mobilização / Instalações Provisórias / Desmobilização</t>
  </si>
  <si>
    <t xml:space="preserve"> 4298 </t>
  </si>
  <si>
    <t xml:space="preserve">Aluguel de container - Escritório com banheiro - 6,20 x 2,40m, equipado com Ar condicionado mês</t>
  </si>
  <si>
    <t xml:space="preserve"> 4296 </t>
  </si>
  <si>
    <t xml:space="preserve">Aluguel de container - Refeitório sem banheiro - 6,00 x 2,40m equipado com 01\ar condicionado e mesa para 12 pessoas mês</t>
  </si>
  <si>
    <t xml:space="preserve"> 100952 </t>
  </si>
  <si>
    <t xml:space="preserve">TRANSPORTE COM CAMINHÃO CARROCERIA COM GUINDAUTO (MUNCK),  MOMENTO MÁXIMO DE CARGA 11,7 TM, EM VIA URBANA PAVIMENTADA, DMT ATÉ 30KM (UNIDADE: TXKM). AF_07/2020</t>
  </si>
  <si>
    <t xml:space="preserve">TRAN - TRANSPORTES, CARGAS E DESCARGAS</t>
  </si>
  <si>
    <t xml:space="preserve">TXKM</t>
  </si>
  <si>
    <t xml:space="preserve">ESTRUTURA</t>
  </si>
  <si>
    <t xml:space="preserve"> 000582 </t>
  </si>
  <si>
    <t xml:space="preserve">ESCORAMENTO METALICO PARA LAJE DO TIPO SISTEMA TOPEC DA SH</t>
  </si>
  <si>
    <t xml:space="preserve">M2/D</t>
  </si>
  <si>
    <t xml:space="preserve"> 00010527 </t>
  </si>
  <si>
    <t xml:space="preserve">LOCACAO DE ANDAIME METALICO TUBULAR DE ENCAIXE, TIPO DE TORRE, COM LARGURA DE 1 ATE 1,5 M E ALTURA DE *1,00* M (INCLUSO SAPATAS FIXAS OU RODIZIOS)</t>
  </si>
  <si>
    <t xml:space="preserve">MXMES</t>
  </si>
  <si>
    <t xml:space="preserve"> 100251 </t>
  </si>
  <si>
    <t xml:space="preserve">TRANSPORTE HORIZONTAL MANUAL, DE TUBO DE AÇO CARBONO LEVE OU MÉDIO, PRETO OU GALVANIZADO, COM DIÂMETRO MAIOR QUE 32 MM E MENOR OU IGUAL A 65 MM (UNIDADE: MXKM). AF_07/2019</t>
  </si>
  <si>
    <t xml:space="preserve">MXKM</t>
  </si>
  <si>
    <t xml:space="preserve"> 88278 </t>
  </si>
  <si>
    <t xml:space="preserve">MONTADOR DE ESTRUTURA METÁLICA COM ENCARGOS COMPLEMENTARES</t>
  </si>
  <si>
    <t xml:space="preserve"> 88269 </t>
  </si>
  <si>
    <t xml:space="preserve">GESSEIRO COM ENCARGOS COMPLEMENTARES</t>
  </si>
  <si>
    <t xml:space="preserve"> 5795 </t>
  </si>
  <si>
    <t xml:space="preserve">MARTELETE OU ROMPEDOR PNEUMÁTICO MANUAL, 28 KG, COM SILENCIADOR - CHP DIURNO. AF_07/2016</t>
  </si>
  <si>
    <t xml:space="preserve">CHOR - CUSTOS HORÁRIOS DE MÁQUINAS E EQUIPAMENTOS</t>
  </si>
  <si>
    <t xml:space="preserve">CHP</t>
  </si>
  <si>
    <t xml:space="preserve"> 5952 </t>
  </si>
  <si>
    <t xml:space="preserve">MARTELETE OU ROMPEDOR PNEUMÁTICO MANUAL, 28 KG, COM SILENCIADOR - CHI DIURNO. AF_07/2016</t>
  </si>
  <si>
    <t xml:space="preserve">CHI</t>
  </si>
  <si>
    <t xml:space="preserve"> 88256 </t>
  </si>
  <si>
    <t xml:space="preserve">AZULEJISTA OU LADRILHISTA COM ENCARGOS COMPLEMENTARES</t>
  </si>
  <si>
    <t xml:space="preserve"> 88309 </t>
  </si>
  <si>
    <t xml:space="preserve">PEDREIRO COM ENCARGOS COMPLEMENTARES</t>
  </si>
  <si>
    <t xml:space="preserve">Edificações</t>
  </si>
  <si>
    <t xml:space="preserve"> 00044538 </t>
  </si>
  <si>
    <t xml:space="preserve">ESCOVA CIRCULAR EM ACO LATONADO, 6 X 1 " (DIAMETRO X ESPESSURA), FURO DE 1 1/4 ", FIO ONDULADO *0,30*  MM</t>
  </si>
  <si>
    <t xml:space="preserve"> 00000012 </t>
  </si>
  <si>
    <t xml:space="preserve">ESCOVA DE ACO, COM CABO, *4  X 15* FILEIRAS DE CERDAS</t>
  </si>
  <si>
    <t xml:space="preserve">Reparo, Proteção e Reforço de Estrutura de Concreto Armado</t>
  </si>
  <si>
    <t xml:space="preserve"> 88298 </t>
  </si>
  <si>
    <t xml:space="preserve">OPERADOR DE MARTELETE OU MARTELETEIRO COM ENCARGOS COMPLEMENTARES</t>
  </si>
  <si>
    <t xml:space="preserve"> 2490 </t>
  </si>
  <si>
    <t xml:space="preserve">Rompedor 56,0 pcm / 1150 ipm (atlas copco -tex 11 ou equivalente)</t>
  </si>
  <si>
    <t xml:space="preserve">h</t>
  </si>
  <si>
    <t xml:space="preserve"> 91692 </t>
  </si>
  <si>
    <t xml:space="preserve">SERRA CIRCULAR DE BANCADA COM MOTOR ELÉTRICO POTÊNCIA DE 5HP, COM COIFA PARA DISCO 10" - CHP DIURNO. AF_08/2015</t>
  </si>
  <si>
    <t xml:space="preserve"> 91693 </t>
  </si>
  <si>
    <t xml:space="preserve">SERRA CIRCULAR DE BANCADA COM MOTOR ELÉTRICO POTÊNCIA DE 5HP, COM COIFA PARA DISCO 10" - CHI DIURNO. AF_08/2015</t>
  </si>
  <si>
    <t xml:space="preserve"> 00001358 </t>
  </si>
  <si>
    <t xml:space="preserve">CHAPA/PAINEL DE MADEIRA COMPENSADA RESINADA (MADEIRITE RESINADO ROSA) PARA FORMA DE CONCRETO, DE 2200 x 1100 MM, E = 17 MM</t>
  </si>
  <si>
    <t xml:space="preserve"> 00005068 </t>
  </si>
  <si>
    <t xml:space="preserve">PREGO DE ACO POLIDO COM CABECA 17 X 21 (2 X 11)</t>
  </si>
  <si>
    <t xml:space="preserve"> 00004517 </t>
  </si>
  <si>
    <t xml:space="preserve">SARRAFO *2,5 X 7,5* CM EM PINUS, MISTA OU EQUIVALENTE DA REGIAO - BRUTA</t>
  </si>
  <si>
    <t xml:space="preserve">RECUPERAÇÃO ESTRUTURAL</t>
  </si>
  <si>
    <t xml:space="preserve"> 88238 </t>
  </si>
  <si>
    <t xml:space="preserve">AJUDANTE DE ARMADOR COM ENCARGOS COMPLEMENTARES</t>
  </si>
  <si>
    <t xml:space="preserve"> 88245 </t>
  </si>
  <si>
    <t xml:space="preserve">ARMADOR COM ENCARGOS COMPLEMENTARES</t>
  </si>
  <si>
    <t xml:space="preserve"> I0869 </t>
  </si>
  <si>
    <t xml:space="preserve">CORTE DE SUPERFICIE C/DISCO DIAMANTADO</t>
  </si>
  <si>
    <t xml:space="preserve"> 2826 </t>
  </si>
  <si>
    <t xml:space="preserve">PRIMER ANTIOXIDANTE ALTO TEOR DE ZINCO TIPO ARMATEC ZN, BAUTECH EPZN OU EQUIVALENTE</t>
  </si>
  <si>
    <t xml:space="preserve">l</t>
  </si>
  <si>
    <t xml:space="preserve"> 00000130 </t>
  </si>
  <si>
    <t xml:space="preserve">ARGAMASSA POLIMERICA DE REPARO ESTRUTURAL, BICOMPONENTE</t>
  </si>
  <si>
    <t xml:space="preserve"> 00000156 </t>
  </si>
  <si>
    <t xml:space="preserve">ADESIVO ESTRUTURAL A BASE DE RESINA EPOXI, BICOMPONENTE, FLUIDO</t>
  </si>
  <si>
    <t xml:space="preserve">ESQV - ESQUADRIAS/FERRAGENS/VIDROS</t>
  </si>
  <si>
    <t xml:space="preserve"> 100766 </t>
  </si>
  <si>
    <t xml:space="preserve">PILAR METÁLICO PERFIL LAMINADO OU SOLDADO EM AÇO ESTRUTURAL, COM CONEXÕES SOLDADAS, INCLUSOS MÃO DE OBRA, TRANSPORTE E IÇAMENTO UTILIZANDO GUINDASTE - FORNECIMENTO E INSTALAÇÃO. AF_01/2020_P</t>
  </si>
  <si>
    <t xml:space="preserve"> 100751 </t>
  </si>
  <si>
    <t xml:space="preserve">PINTURA COM TINTA EPOXÍDICA DE ACABAMENTO PULVERIZADA SOBRE PERFIL METÁLICO EXECUTADO EM FÁBRICA (02 DEMÃOS). AF_01/2020_P</t>
  </si>
  <si>
    <t xml:space="preserve">PINT - PINTURAS</t>
  </si>
  <si>
    <t xml:space="preserve"> 00011790 </t>
  </si>
  <si>
    <t xml:space="preserve">PARAFUSO M16 EM ACO GALVANIZADO, COMPRIMENTO = 450 MM, DIAMETRO = 16 MM, ROSCA MAQUINA, CABECA QUADRADA</t>
  </si>
  <si>
    <t xml:space="preserve">PARE - PAREDES/PAINEIS</t>
  </si>
  <si>
    <t xml:space="preserve"> 87292 </t>
  </si>
  <si>
    <t xml:space="preserve">ARGAMASSA TRAÇO 1:2:8 (EM VOLUME DE CIMENTO, CAL E AREIA MÉDIA ÚMIDA) PARA EMBOÇO/MASSA ÚNICA/ASSENTAMENTO DE ALVENARIA DE VEDAÇÃO, PREPARO MECÂNICO COM BETONEIRA 400 L. AF_08/2019</t>
  </si>
  <si>
    <t xml:space="preserve"> 00007271 </t>
  </si>
  <si>
    <t xml:space="preserve">BLOCO CERAMICO / TIJOLO VAZADO PARA ALVENARIA DE VEDACAO, 8 FUROS NA HORIZONTAL, DE 9 X 19 X 19 CM (L XA X C)</t>
  </si>
  <si>
    <t xml:space="preserve"> 00037395 </t>
  </si>
  <si>
    <t xml:space="preserve">PINO DE ACO COM FURO, HASTE = 27 MM (ACAO DIRETA)</t>
  </si>
  <si>
    <t xml:space="preserve">CENTO</t>
  </si>
  <si>
    <t xml:space="preserve"> 00034557 </t>
  </si>
  <si>
    <t xml:space="preserve">TELA DE ACO SOLDADA GALVANIZADA/ZINCADA PARA ALVENARIA, FIO D = *1,20 A 1,70* MM, MALHA 15 X 15 MM, (C X L) *50 X 7,5* CM</t>
  </si>
  <si>
    <t xml:space="preserve">MOVT - MOVIMENTO DE TERRA</t>
  </si>
  <si>
    <t xml:space="preserve"> 91533 </t>
  </si>
  <si>
    <t xml:space="preserve">COMPACTADOR DE SOLOS DE PERCUSSÃO (SOQUETE) COM MOTOR A GASOLINA 4 TEMPOS, POTÊNCIA 4 CV - CHP DIURNO. AF_08/2015</t>
  </si>
  <si>
    <t xml:space="preserve"> 91534 </t>
  </si>
  <si>
    <t xml:space="preserve">COMPACTADOR DE SOLOS DE PERCUSSÃO (SOQUETE) COM MOTOR A GASOLINA 4 TEMPOS, POTÊNCIA 4 CV - CHI DIURNO. AF_08/2015</t>
  </si>
  <si>
    <t xml:space="preserve"> 88830 </t>
  </si>
  <si>
    <t xml:space="preserve">BETONEIRA CAPACIDADE NOMINAL DE 400 L, CAPACIDADE DE MISTURA 280 L, MOTOR ELÉTRICO TRIFÁSICO POTÊNCIA DE 2 CV, SEM CARREGADOR - CHP DIURNO. AF_10/2014</t>
  </si>
  <si>
    <t xml:space="preserve"> 88831 </t>
  </si>
  <si>
    <t xml:space="preserve">BETONEIRA CAPACIDADE NOMINAL DE 400 L, CAPACIDADE DE MISTURA 280 L, MOTOR ELÉTRICO TRIFÁSICO POTÊNCIA DE 2 CV, SEM CARREGADOR - CHI DIURNO. AF_10/2014</t>
  </si>
  <si>
    <t xml:space="preserve"> 88377 </t>
  </si>
  <si>
    <t xml:space="preserve">OPERADOR DE BETONEIRA ESTACIONÁRIA/MISTURADOR COM ENCARGOS COMPLEMENTARES</t>
  </si>
  <si>
    <t xml:space="preserve"> 00000370 </t>
  </si>
  <si>
    <t xml:space="preserve">AREIA MEDIA - POSTO JAZIDA/FORNECEDOR (RETIRADO NA JAZIDA, SEM TRANSPORTE)</t>
  </si>
  <si>
    <t xml:space="preserve"> 00001379 </t>
  </si>
  <si>
    <t xml:space="preserve">CIMENTO PORTLAND COMPOSTO CP II-32</t>
  </si>
  <si>
    <t xml:space="preserve"> 00004721 </t>
  </si>
  <si>
    <t xml:space="preserve">PEDRA BRITADA N. 1 (9,5 a 19 MM) POSTO PEDREIRA/FORNECEDOR, SEM FRETE</t>
  </si>
  <si>
    <t xml:space="preserve"> 87050 </t>
  </si>
  <si>
    <t xml:space="preserve">SOLVENTE PARA MATERIAIS BASE EPÓXI</t>
  </si>
  <si>
    <t xml:space="preserve">L</t>
  </si>
  <si>
    <t xml:space="preserve"> 90586 </t>
  </si>
  <si>
    <t xml:space="preserve">VIBRADOR DE IMERSÃO, DIÂMETRO DE PONTEIRA 45MM, MOTOR ELÉTRICO TRIFÁSICO POTÊNCIA DE 2 CV - CHP DIURNO. AF_06/2015</t>
  </si>
  <si>
    <t xml:space="preserve"> 90587 </t>
  </si>
  <si>
    <t xml:space="preserve">VIBRADOR DE IMERSÃO, DIÂMETRO DE PONTEIRA 45MM, MOTOR ELÉTRICO TRIFÁSICO POTÊNCIA DE 2 CV - CHI DIURNO. AF_06/2015</t>
  </si>
  <si>
    <t xml:space="preserve">A</t>
  </si>
  <si>
    <t xml:space="preserve">Equipamentos</t>
  </si>
  <si>
    <t xml:space="preserve">Quantidade</t>
  </si>
  <si>
    <t xml:space="preserve">Utilização</t>
  </si>
  <si>
    <t xml:space="preserve">Custo Operacional</t>
  </si>
  <si>
    <t xml:space="preserve">Custo Horário</t>
  </si>
  <si>
    <t xml:space="preserve">Operativa</t>
  </si>
  <si>
    <t xml:space="preserve">Improdutiva</t>
  </si>
  <si>
    <t xml:space="preserve">E9048</t>
  </si>
  <si>
    <t xml:space="preserve">Conjunto bomba e macaco hidráulico para elevação com capacidade de 1.859 kN</t>
  </si>
  <si>
    <t xml:space="preserve">Custo Horário de Equipamentos =&gt;</t>
  </si>
  <si>
    <t xml:space="preserve">B</t>
  </si>
  <si>
    <t xml:space="preserve">Salário Hora</t>
  </si>
  <si>
    <t xml:space="preserve">P9802</t>
  </si>
  <si>
    <t xml:space="preserve">Ajudante especializado</t>
  </si>
  <si>
    <t xml:space="preserve">Custo Horário da Mão de Obra =&gt;</t>
  </si>
  <si>
    <t xml:space="preserve">Adc.M.O. - Ferramentas (0,0%) =&gt;</t>
  </si>
  <si>
    <t xml:space="preserve">Custo Horário de Execução =&gt;</t>
  </si>
  <si>
    <t xml:space="preserve">Fator de Influencia da Chuva - FIC =&gt;</t>
  </si>
  <si>
    <t xml:space="preserve">Custo do FIC =&gt;</t>
  </si>
  <si>
    <t xml:space="preserve">Produção de Equipe =&gt;</t>
  </si>
  <si>
    <t xml:space="preserve">Custo Unitário de Execução =&gt;</t>
  </si>
  <si>
    <t xml:space="preserve"> 92716 </t>
  </si>
  <si>
    <t xml:space="preserve">APARELHO PARA CORTE E SOLDA OXI-ACETILENO SOBRE RODAS, INCLUSIVE CILINDROS E MAÇARICOS - CHP DIURNO. AF_12/2015</t>
  </si>
  <si>
    <t xml:space="preserve"> 95139 </t>
  </si>
  <si>
    <t xml:space="preserve">TALHA MANUAL DE CORRENTE, CAPACIDADE DE 2 TON. COM ELEVAÇÃO DE 3 M - CHP DIURNO. AF_07/2016</t>
  </si>
  <si>
    <t xml:space="preserve"> 88240 </t>
  </si>
  <si>
    <t xml:space="preserve">AJUDANTE DE ESTRUTURA METÁLICA COM ENCARGOS COMPLEMENTARES</t>
  </si>
  <si>
    <t xml:space="preserve"> 88317 </t>
  </si>
  <si>
    <t xml:space="preserve">SOLDADOR COM ENCARGOS COMPLEMENTARES</t>
  </si>
  <si>
    <t xml:space="preserve"> 00041594 </t>
  </si>
  <si>
    <t xml:space="preserve">PERFIL "H" DE ACO LAMINADO, "W" 200 X 35,9</t>
  </si>
  <si>
    <t xml:space="preserve"> 00010997 </t>
  </si>
  <si>
    <t xml:space="preserve">ELETRODO REVESTIDO AWS - E7018, DIAMETRO IGUAL A 4,00 MM</t>
  </si>
  <si>
    <t xml:space="preserve"> 00000002 </t>
  </si>
  <si>
    <t xml:space="preserve">OXIGENIO, RECARGA PARA CILINDRO DE CONJUNTO OXICORTE GRANDE</t>
  </si>
  <si>
    <t xml:space="preserve"> 00000001 </t>
  </si>
  <si>
    <t xml:space="preserve">ACETILENO (RECARGA DE GAS ACETILENO PARA CILINDRO DE CONJUNTO OXICORTE GRANDE) NAO INCLUI TROCA/MANUTENCAO DO CILINDRO</t>
  </si>
  <si>
    <t xml:space="preserve"> 92800 </t>
  </si>
  <si>
    <t xml:space="preserve">CORTE E DOBRA DE AÇO CA-60, DIÂMETRO DE 5,0 MM. AF_06/2022</t>
  </si>
  <si>
    <t xml:space="preserve"> 00043132 </t>
  </si>
  <si>
    <t xml:space="preserve">ARAME RECOZIDO 16 BWG, D = 1,65 MM (0,016 KG/M) OU 18 BWG, D = 1,25 MM (0,01 KG/M)</t>
  </si>
  <si>
    <t xml:space="preserve"> 00039017 </t>
  </si>
  <si>
    <t xml:space="preserve">ESPACADOR / DISTANCIADOR CIRCULAR COM ENTRADA LATERAL, EM PLASTICO, PARA VERGALHAO *4,2 A 12,5* MM, COBRIMENTO 20 MM</t>
  </si>
  <si>
    <t xml:space="preserve"> 87904 </t>
  </si>
  <si>
    <t xml:space="preserve">CHAPISCO APLICADO EM ALVENARIA (COM PRESENÇA DE VÃOS) E ESTRUTURAS DE CONCRETO DE FACHADA, COM COLHER DE PEDREIRO.  ARGAMASSA TRAÇO 1:3 COM PREPARO MANUAL. AF_06/2014</t>
  </si>
  <si>
    <t xml:space="preserve">REVE - REVESTIMENTO E TRATAMENTO DE SUPERFÍCIES</t>
  </si>
  <si>
    <t xml:space="preserve"> 87794 </t>
  </si>
  <si>
    <t xml:space="preserve">EMBOÇO OU MASSA ÚNICA EM ARGAMASSA TRAÇO 1:2:8, PREPARO MANUAL, APLICADA MANUALMENTE EM PANOS CEGOS DE FACHADA (SEM PRESENÇA DE VÃOS), ESPESSURA DE 25 MM. AF_06/2014</t>
  </si>
  <si>
    <t xml:space="preserve"> 91995 </t>
  </si>
  <si>
    <t xml:space="preserve">TOMADA MÉDIA DE EMBUTIR (1 MÓDULO), 2P+T 20 A, SEM SUPORTE E SEM PLACA - FORNECIMENTO E INSTALAÇÃO. AF_12/2015</t>
  </si>
  <si>
    <t xml:space="preserve">INEL - INSTALAÇÃO ELÉTRICA/ELETRIFICAÇÃO E ILUMINAÇÃO EXTERNA</t>
  </si>
  <si>
    <t xml:space="preserve"> Pastilha Catodica </t>
  </si>
  <si>
    <t xml:space="preserve">Pastilha Z ( 80mm x 80mm x 25mm)</t>
  </si>
  <si>
    <t xml:space="preserve"> 00006085 </t>
  </si>
  <si>
    <t xml:space="preserve">SELADOR ACRILICO OPACO PREMIUM INTERIOR/EXTERIOR</t>
  </si>
  <si>
    <t xml:space="preserve"> 00038877 </t>
  </si>
  <si>
    <t xml:space="preserve">MASSA PREMIUM PARA TEXTURA LISA DE BASE ACRILICA, USO INTERNO E EXTERNO</t>
  </si>
  <si>
    <t xml:space="preserve"> 00003767 </t>
  </si>
  <si>
    <t xml:space="preserve">LIXA EM FOLHA PARA PAREDE OU MADEIRA, NUMERO 120, COR VERMELHA</t>
  </si>
  <si>
    <t xml:space="preserve"> 00043626 </t>
  </si>
  <si>
    <t xml:space="preserve">MASSA CORRIDA PARA SUPERFICIES DE AMBIENTES INTERNOS</t>
  </si>
  <si>
    <t xml:space="preserve"> 00007356 </t>
  </si>
  <si>
    <t xml:space="preserve">TINTA LATEX ACRILICA PREMIUM, COR BRANCO FOSCO</t>
  </si>
  <si>
    <t xml:space="preserve">Demolições / Remoções</t>
  </si>
  <si>
    <t xml:space="preserve"> 00000345 </t>
  </si>
  <si>
    <t xml:space="preserve">ARAME GALVANIZADO 18 BWG, D = 1,24MM (0,009 KG/M)</t>
  </si>
  <si>
    <t xml:space="preserve"> 00003315 </t>
  </si>
  <si>
    <t xml:space="preserve">GESSO EM PO PARA REVESTIMENTOS/MOLDURAS/SANCAS E USO GERAL</t>
  </si>
  <si>
    <t xml:space="preserve"> 00040547 </t>
  </si>
  <si>
    <t xml:space="preserve">PARAFUSO ZINCADO, AUTOBROCANTE, FLANGEADO, 4,2 MM X 19 MM</t>
  </si>
  <si>
    <t xml:space="preserve"> 00004812 </t>
  </si>
  <si>
    <t xml:space="preserve">PLACA DE GESSO PARA FORRO, *60 X 60* CM, ESPESSURA DE 12 MM (SEM COLOCACAO)</t>
  </si>
  <si>
    <t xml:space="preserve"> 00020250 </t>
  </si>
  <si>
    <t xml:space="preserve">SISAL EM FIBRA</t>
  </si>
  <si>
    <t xml:space="preserve"> 00005066 </t>
  </si>
  <si>
    <t xml:space="preserve">PREGO DE ACO POLIDO COM CABECA 12 X 12</t>
  </si>
  <si>
    <t xml:space="preserve">COBE - COBERTURA</t>
  </si>
  <si>
    <t xml:space="preserve"> 93281 </t>
  </si>
  <si>
    <t xml:space="preserve">GUINCHO ELÉTRICO DE COLUNA, CAPACIDADE 400 KG, COM MOTO FREIO, MOTOR TRIFÁSICO DE 1,25 CV - CHP DIURNO. AF_03/2016</t>
  </si>
  <si>
    <t xml:space="preserve"> 93282 </t>
  </si>
  <si>
    <t xml:space="preserve">GUINCHO ELÉTRICO DE COLUNA, CAPACIDADE 400 KG, COM MOTO FREIO, MOTOR TRIFÁSICO DE 1,25 CV - CHI DIURNO. AF_03/2016</t>
  </si>
  <si>
    <t xml:space="preserve"> 88323 </t>
  </si>
  <si>
    <t xml:space="preserve">TELHADISTA COM ENCARGOS COMPLEMENTARES</t>
  </si>
  <si>
    <t xml:space="preserve"> 00001607 </t>
  </si>
  <si>
    <t xml:space="preserve">CONJUNTO ARRUELAS DE VEDACAO 5/16" PARA TELHA FIBROCIMENTO (UMA ARRUELA METALICA E UMA ARRUELA PVC - CONICAS)</t>
  </si>
  <si>
    <t xml:space="preserve">CJ</t>
  </si>
  <si>
    <t xml:space="preserve"> 00004302 </t>
  </si>
  <si>
    <t xml:space="preserve">PARAFUSO ZINCADO ROSCA SOBERBA, CABECA SEXTAVADA, 5/16 " X 250 MM, PARA FIXACAO DE TELHA EM MADEIRA</t>
  </si>
  <si>
    <t xml:space="preserve"> 00007194 </t>
  </si>
  <si>
    <t xml:space="preserve">TELHA DE FIBROCIMENTO ONDULADA E = 6 MM, DE 2,44 X 1,10 M (SEM AMIANTO)</t>
  </si>
  <si>
    <t xml:space="preserve">Pisos : Cimentados, em Concreto Simples, tipo Tech-Stone e de Alta Resistência</t>
  </si>
  <si>
    <t xml:space="preserve"> 1906 </t>
  </si>
  <si>
    <t xml:space="preserve">Argamassa cimento e areia traço t-4 (1:5) - 1 saco cimento 50kg / 5 padiolas areia dim. 0,35z0,45x0,23m - Confecção mecânica e transporte</t>
  </si>
  <si>
    <t xml:space="preserve">Argamassas</t>
  </si>
  <si>
    <t xml:space="preserve">PISO - PISOS</t>
  </si>
  <si>
    <t xml:space="preserve"> 00001381 </t>
  </si>
  <si>
    <t xml:space="preserve">ARGAMASSA COLANTE AC I PARA CERAMICAS</t>
  </si>
  <si>
    <t xml:space="preserve"> 00001292 </t>
  </si>
  <si>
    <t xml:space="preserve">PISO EM CERAMICA ESMALTADA EXTRA, PEI MAIOR OU IGUAL A 4, FORMATO MAIOR QUE 2025 CM2</t>
  </si>
  <si>
    <t xml:space="preserve"> 00034357 </t>
  </si>
  <si>
    <t xml:space="preserve">REJUNTE CIMENTICIO, QUALQUER COR</t>
  </si>
  <si>
    <t xml:space="preserve"> 88274 </t>
  </si>
  <si>
    <t xml:space="preserve">MARMORISTA/GRANITEIRO COM ENCARGOS COMPLEMENTARES</t>
  </si>
  <si>
    <t xml:space="preserve"> 00037595 </t>
  </si>
  <si>
    <t xml:space="preserve">ARGAMASSA COLANTE TIPO AC III</t>
  </si>
  <si>
    <t xml:space="preserve"> 00020232 </t>
  </si>
  <si>
    <t xml:space="preserve">SOLEIRA EM GRANITO, POLIDO, TIPO ANDORINHA/ QUARTZ/ CASTELO/ CORUMBA OU OUTROS EQUIVALENTES DA REGIAO, L= *15* CM, E=  *2,0* CM</t>
  </si>
  <si>
    <t xml:space="preserve"> 00000003 </t>
  </si>
  <si>
    <t xml:space="preserve">ACIDO CLORIDRICO / ACIDO MURIATICO, DILUICAO 10% A 12% PARA USO EM LIMPEZA</t>
  </si>
  <si>
    <t xml:space="preserve"> 97912 </t>
  </si>
  <si>
    <t xml:space="preserve">TRANSPORTE COM CAMINHÃO BASCULANTE DE 6 M³, EM VIA URBANA EM LEITO NATURAL (UNIDADE: M3XKM). AF_07/2020</t>
  </si>
  <si>
    <t xml:space="preserve">M3XKM</t>
  </si>
  <si>
    <t xml:space="preserve">Memória de Cálculo</t>
  </si>
  <si>
    <t xml:space="preserve">2,0</t>
  </si>
  <si>
    <t xml:space="preserve"> = Quantidade = 1</t>
  </si>
  <si>
    <t xml:space="preserve">3,0</t>
  </si>
  <si>
    <t xml:space="preserve"> = </t>
  </si>
  <si>
    <t xml:space="preserve">240,0</t>
  </si>
  <si>
    <t xml:space="preserve">48,0</t>
  </si>
  <si>
    <t xml:space="preserve">6,0</t>
  </si>
  <si>
    <t xml:space="preserve"> = Área da Placa - 3,00 x 2,00 = 6m²</t>
  </si>
  <si>
    <t xml:space="preserve">1,0</t>
  </si>
  <si>
    <t xml:space="preserve"> = Atividades de mobilização para inicio de obra, mobilização de pessoal e equipamentos e Atividades de desmobilização em final de obra, retirada de pessoal e equipamento.</t>
  </si>
  <si>
    <t xml:space="preserve">4,0</t>
  </si>
  <si>
    <t xml:space="preserve"> = Atividade de Mobilização e desmobilização dos container através de transporte Munck..
6 unidades.</t>
  </si>
  <si>
    <t xml:space="preserve">271,47</t>
  </si>
  <si>
    <t xml:space="preserve"> = Quantitativo
Área = 12*6,67 * 3= 240m²</t>
  </si>
  <si>
    <t xml:space="preserve">395,01</t>
  </si>
  <si>
    <t xml:space="preserve">233,06</t>
  </si>
  <si>
    <t xml:space="preserve"> = Quantitativo
Área = 12,30*8,15 = 100m</t>
  </si>
  <si>
    <t xml:space="preserve">263,34</t>
  </si>
  <si>
    <t xml:space="preserve"> = Quantitativo
Área = (12,40*8,40)+(8,65*4)+(8,67*4)+(6,55*2,74*2)+(6,88*3,40*2)+(4,20*2,94) = 268m²</t>
  </si>
  <si>
    <t xml:space="preserve">90,49</t>
  </si>
  <si>
    <t xml:space="preserve"> = Quantitativo
Área = 12*8 = 96m²</t>
  </si>
  <si>
    <t xml:space="preserve">37,6</t>
  </si>
  <si>
    <t xml:space="preserve"> = Quantitativo
Área = (12,35*2)+(8,40*2) =
 = 24,70 + 16,80 = 41,50 m</t>
  </si>
  <si>
    <t xml:space="preserve">6,48</t>
  </si>
  <si>
    <t xml:space="preserve"> = Área = (0,30*2)*2,70*4 = 6,48m²</t>
  </si>
  <si>
    <t xml:space="preserve">0,486</t>
  </si>
  <si>
    <t xml:space="preserve"> = Área de reconstrução = (0,15*2,70)*2*4 = 3,24m²
A= 3,24*0,149=0,486m³</t>
  </si>
  <si>
    <t xml:space="preserve">9,72</t>
  </si>
  <si>
    <t xml:space="preserve"> = Quantitativo
Área = (0,15*0,30)*2*2,70*4 = 9,72m²</t>
  </si>
  <si>
    <t xml:space="preserve">921,0</t>
  </si>
  <si>
    <t xml:space="preserve"> = Quantitativo
Are = 24*35,9 = 861 kg</t>
  </si>
  <si>
    <t xml:space="preserve">3,24</t>
  </si>
  <si>
    <t xml:space="preserve"> = Área = (0,15*2,70)*2*4 = 3,24m²</t>
  </si>
  <si>
    <t xml:space="preserve">0,529</t>
  </si>
  <si>
    <t xml:space="preserve"> = Área = (1,15*1,15)*4 = 5,29m²
A= 5,29*0,10= 0,529m³</t>
  </si>
  <si>
    <t xml:space="preserve">2,12</t>
  </si>
  <si>
    <t xml:space="preserve"> = Área = (1,15*1,15)*4*0,40 = 2,12m²</t>
  </si>
  <si>
    <t xml:space="preserve"> = Quantitativo
Área = (1,15*1,15)*4*0,40= 2,12m²
A= 2,12*0,94=2m³</t>
  </si>
  <si>
    <t xml:space="preserve">0,4</t>
  </si>
  <si>
    <t xml:space="preserve"> = Quantitativo
Área = 0,10*1,00 = 0,1m³ / Fundação
P/4 fundação = 4*0,1= 0,4m³</t>
  </si>
  <si>
    <t xml:space="preserve">9,6</t>
  </si>
  <si>
    <t xml:space="preserve"> = Quantitativo
Área = (0,6*0,6)*4 = 2,4m²
 Total = 2,4*4 = 9,6m²</t>
  </si>
  <si>
    <t xml:space="preserve"> = Quantitativo
2 unidades</t>
  </si>
  <si>
    <t xml:space="preserve"> = Quantitativo
Área = (6,90*0,29)*2= 4m²</t>
  </si>
  <si>
    <t xml:space="preserve">219,0</t>
  </si>
  <si>
    <t xml:space="preserve"> = Quantitativo
A = 36*6,1 = 219kg
</t>
  </si>
  <si>
    <t xml:space="preserve">10,26</t>
  </si>
  <si>
    <t xml:space="preserve"> = Quantitativo
Área = (0,30*0,30)*114 = 10,26</t>
  </si>
  <si>
    <t xml:space="preserve"> = Quantitativo
Área = (0,30*0,30)*114 = 10,26
</t>
  </si>
  <si>
    <t xml:space="preserve">20,0</t>
  </si>
  <si>
    <t xml:space="preserve"> = Quantitativo 
A = 4*2,50*2= 20m²</t>
  </si>
  <si>
    <t xml:space="preserve"> = Quantitativo 
A = 6,38*3,30 = 20m²</t>
  </si>
  <si>
    <t xml:space="preserve">110,0</t>
  </si>
  <si>
    <t xml:space="preserve"> = Quantitativo
A = 59*1,848=110kg</t>
  </si>
  <si>
    <t xml:space="preserve">126,0</t>
  </si>
  <si>
    <t xml:space="preserve"> = Quantitativo 
114 unidades nas Vigas Baldrames.
12 unidades nos pilares P10, P11, P16 e P17.</t>
  </si>
  <si>
    <t xml:space="preserve">50,0</t>
  </si>
  <si>
    <t xml:space="preserve"> = Quantitativo 
Área = (6,90*2)+(12,40*2)*1,50=50m²</t>
  </si>
  <si>
    <t xml:space="preserve"> = Quantitativo
Área = 12,40 * 6,90 * 2,58 = 220m²</t>
  </si>
  <si>
    <t xml:space="preserve"> = Quantitativo
Área = 20,35*10,85=220m²</t>
  </si>
  <si>
    <t xml:space="preserve">543,94</t>
  </si>
  <si>
    <t xml:space="preserve">100,0</t>
  </si>
  <si>
    <t xml:space="preserve"> = Quantitativo 
Área = 12,50*8 = 100m²</t>
  </si>
  <si>
    <t xml:space="preserve"> = Quantitativo
A = (12,35*2)+(8,40*2) =
= 24,70 + 16,80 = 41,50 m</t>
  </si>
  <si>
    <t xml:space="preserve"> = Quantitativo
Área = (12*2)+(8*2) =
 = 24 + 16 = 40m</t>
  </si>
  <si>
    <t xml:space="preserve">31,0</t>
  </si>
  <si>
    <t xml:space="preserve"> = Quantitativo
Área = 20,35*9,87= 200m²</t>
  </si>
  <si>
    <t xml:space="preserve">52,67</t>
  </si>
  <si>
    <t xml:space="preserve"> = Quantitativo
Área = 12,40*6,90= 85,56m²
Área = 85,56*0,71=60m³</t>
  </si>
  <si>
    <t xml:space="preserve">Poder Judiciário Federal</t>
  </si>
  <si>
    <t xml:space="preserve">Tribunal Regional Eleitoral da Paraíba</t>
  </si>
  <si>
    <t xml:space="preserve">Seção de Engenharia e Arquitetura – COSEG</t>
  </si>
  <si>
    <t xml:space="preserve">Projeto de Reforço e Recuperação Estrutural</t>
  </si>
  <si>
    <t xml:space="preserve">Encargos sociais básicos: Fórum Eleitoral de Sousa/PB</t>
  </si>
  <si>
    <t xml:space="preserve">PARAÍBA - VIGÊNCIA A PARTIR DE 12/2022</t>
  </si>
  <si>
    <t xml:space="preserve">ENCARGOS   SOCIAIS   SOBRE   A   MÃO   DE   OBRA - COM DESONERAÇÃO</t>
  </si>
  <si>
    <t xml:space="preserve">CÓDIGO</t>
  </si>
  <si>
    <t xml:space="preserve">DESCRIÇÃO</t>
  </si>
  <si>
    <t xml:space="preserve">HORISTA
%</t>
  </si>
  <si>
    <t xml:space="preserve">MENSALISTA
%</t>
  </si>
  <si>
    <t xml:space="preserve">GRUPO A</t>
  </si>
  <si>
    <t xml:space="preserve">A1</t>
  </si>
  <si>
    <t xml:space="preserve">INSS</t>
  </si>
  <si>
    <t xml:space="preserve">A2</t>
  </si>
  <si>
    <t xml:space="preserve">SESI</t>
  </si>
  <si>
    <t xml:space="preserve">A3</t>
  </si>
  <si>
    <t xml:space="preserve">SENAI</t>
  </si>
  <si>
    <t xml:space="preserve">A4</t>
  </si>
  <si>
    <t xml:space="preserve">INCRA</t>
  </si>
  <si>
    <t xml:space="preserve">A5</t>
  </si>
  <si>
    <t xml:space="preserve">SEBRAE</t>
  </si>
  <si>
    <t xml:space="preserve">A6</t>
  </si>
  <si>
    <t xml:space="preserve">Salário Educação</t>
  </si>
  <si>
    <t xml:space="preserve">A7</t>
  </si>
  <si>
    <t xml:space="preserve">Seguro Contra Acidentes de Trabalho</t>
  </si>
  <si>
    <t xml:space="preserve">A8</t>
  </si>
  <si>
    <t xml:space="preserve">FGTS</t>
  </si>
  <si>
    <t xml:space="preserve">A9</t>
  </si>
  <si>
    <t xml:space="preserve">SECONCI</t>
  </si>
  <si>
    <t xml:space="preserve">GRUPO B</t>
  </si>
  <si>
    <t xml:space="preserve">B1</t>
  </si>
  <si>
    <t xml:space="preserve">Repouso Semanal Remunerado</t>
  </si>
  <si>
    <t xml:space="preserve">Não incide</t>
  </si>
  <si>
    <t xml:space="preserve">B2</t>
  </si>
  <si>
    <t xml:space="preserve">Feriados</t>
  </si>
  <si>
    <t xml:space="preserve">B3</t>
  </si>
  <si>
    <t xml:space="preserve">Auxílio - Enfermidade</t>
  </si>
  <si>
    <t xml:space="preserve">B4</t>
  </si>
  <si>
    <t xml:space="preserve">13º Salário</t>
  </si>
  <si>
    <t xml:space="preserve">B5</t>
  </si>
  <si>
    <t xml:space="preserve">Licença Paternidade</t>
  </si>
  <si>
    <t xml:space="preserve">B6</t>
  </si>
  <si>
    <t xml:space="preserve">Faltas Justificadas</t>
  </si>
  <si>
    <t xml:space="preserve">B7</t>
  </si>
  <si>
    <t xml:space="preserve">Dias de Chuvas</t>
  </si>
  <si>
    <t xml:space="preserve">B8</t>
  </si>
  <si>
    <t xml:space="preserve">Auxílio Acidente de Trabalho</t>
  </si>
  <si>
    <t xml:space="preserve">B9</t>
  </si>
  <si>
    <t xml:space="preserve">Férias Gozadas</t>
  </si>
  <si>
    <t xml:space="preserve">B10</t>
  </si>
  <si>
    <t xml:space="preserve">Salário Maternidade</t>
  </si>
  <si>
    <t xml:space="preserve">GRUPO C</t>
  </si>
  <si>
    <t xml:space="preserve">C1</t>
  </si>
  <si>
    <t xml:space="preserve">Aviso Prévio Indenizado</t>
  </si>
  <si>
    <t xml:space="preserve">C2</t>
  </si>
  <si>
    <t xml:space="preserve">Aviso Prévio Trabalhado</t>
  </si>
  <si>
    <t xml:space="preserve">C3</t>
  </si>
  <si>
    <t xml:space="preserve">Férias Indenizadas</t>
  </si>
  <si>
    <t xml:space="preserve">C4</t>
  </si>
  <si>
    <t xml:space="preserve">Depósito Rescisão Sem Justa Causa</t>
  </si>
  <si>
    <t xml:space="preserve">C5</t>
  </si>
  <si>
    <t xml:space="preserve">Indenização Adicional</t>
  </si>
  <si>
    <t xml:space="preserve">C</t>
  </si>
  <si>
    <t xml:space="preserve">GRUPO D</t>
  </si>
  <si>
    <t xml:space="preserve">D1</t>
  </si>
  <si>
    <t xml:space="preserve">Reincidência de Grupo A sobre Grupo B</t>
  </si>
  <si>
    <t xml:space="preserve">D2</t>
  </si>
  <si>
    <t xml:space="preserve">Reincidência de Grupo A sobre Aviso Prévio Trabalhado e Reincidência do FGTS sobre Aviso Prévio Indenizado</t>
  </si>
  <si>
    <t xml:space="preserve">D</t>
  </si>
  <si>
    <t xml:space="preserve">TOTAL(A+B+C+D)</t>
  </si>
  <si>
    <t xml:space="preserve">João Pessoa, 12 de abril de 2023.</t>
  </si>
  <si>
    <t xml:space="preserve">_______________________________________________________________
Darcilio Macedo da Fonseca
Responsável Técnico - CREA: 160106913-8      </t>
  </si>
  <si>
    <t xml:space="preserve">DACON ENGENHARIA LTDA.</t>
  </si>
  <si>
    <t xml:space="preserve">CNPJ: 02.511.240/0001-86</t>
  </si>
  <si>
    <t xml:space="preserve">Resp. Técnico:</t>
  </si>
  <si>
    <t xml:space="preserve">Darcilio Macedo da Fonseca</t>
  </si>
  <si>
    <t xml:space="preserve">Orçamento TRE - Souza - R8 - Final - 120423</t>
  </si>
  <si>
    <t xml:space="preserve">Cálculo do BDI com Base nas Variáveis Objetivas e Subjetivas da Composição</t>
  </si>
  <si>
    <t xml:space="preserve">Base Legal: Acórdão nº 2622/2013-Plenário-TCU.</t>
  </si>
  <si>
    <t xml:space="preserve">VALOR TOTAL DA OBRA SEM BDI  ( R$ )</t>
  </si>
  <si>
    <t xml:space="preserve">CÁLCULO PARA O (ISS)</t>
  </si>
  <si>
    <r>
      <rPr>
        <b val="true"/>
        <sz val="9"/>
        <rFont val="Times New Roman"/>
        <family val="1"/>
        <charset val="1"/>
      </rPr>
      <t xml:space="preserve">Valor da Obra</t>
    </r>
    <r>
      <rPr>
        <b val="true"/>
        <sz val="10"/>
        <rFont val="Times New Roman"/>
        <family val="1"/>
        <charset val="1"/>
      </rPr>
      <t xml:space="preserve"> S/BDI </t>
    </r>
  </si>
  <si>
    <t xml:space="preserve"> Valor MATERIAL</t>
  </si>
  <si>
    <t xml:space="preserve"> Valor da Mão de Obra</t>
  </si>
  <si>
    <t xml:space="preserve">% Valor M.O /Valor da Obra</t>
  </si>
  <si>
    <t xml:space="preserve">  Resultado do ISS sobre 5% da MO</t>
  </si>
  <si>
    <t xml:space="preserve">CONDIÇÕES PARA A DEFINIÇÃO DO TIPO DE CÁLCULO DA MÃO DE OBRA</t>
  </si>
  <si>
    <t xml:space="preserve">(MÃO DE OBRA DESONERADA OU NÃO DESONERADA)</t>
  </si>
  <si>
    <r>
      <rPr>
        <i val="true"/>
        <sz val="9"/>
        <rFont val="Times New Roman"/>
        <family val="1"/>
        <charset val="1"/>
      </rPr>
      <t xml:space="preserve">Será </t>
    </r>
    <r>
      <rPr>
        <b val="true"/>
        <i val="true"/>
        <u val="single"/>
        <sz val="9"/>
        <rFont val="Times New Roman"/>
        <family val="1"/>
        <charset val="1"/>
      </rPr>
      <t xml:space="preserve">não desonerado</t>
    </r>
    <r>
      <rPr>
        <i val="true"/>
        <sz val="9"/>
        <rFont val="Times New Roman"/>
        <family val="1"/>
        <charset val="1"/>
      </rPr>
      <t xml:space="preserve"> se  (% Serviços) ≤ 30% e não se aplica o CPRB</t>
    </r>
  </si>
  <si>
    <r>
      <rPr>
        <i val="true"/>
        <sz val="9"/>
        <rFont val="Times New Roman"/>
        <family val="1"/>
        <charset val="1"/>
      </rPr>
      <t xml:space="preserve">Será </t>
    </r>
    <r>
      <rPr>
        <b val="true"/>
        <i val="true"/>
        <u val="single"/>
        <sz val="9"/>
        <rFont val="Times New Roman"/>
        <family val="1"/>
        <charset val="1"/>
      </rPr>
      <t xml:space="preserve">desonerado</t>
    </r>
    <r>
      <rPr>
        <i val="true"/>
        <sz val="9"/>
        <rFont val="Times New Roman"/>
        <family val="1"/>
        <charset val="1"/>
      </rPr>
      <t xml:space="preserve"> se der maior que 30%. Usar a CPRB 4,50% sobre a total</t>
    </r>
  </si>
  <si>
    <t xml:space="preserve">VERDAEIRO</t>
  </si>
  <si>
    <t xml:space="preserve">A Lei 13.161 de 31 de agosto de 2015 altera a Lei nº 12.546/2011 aumentando a alíquota da Contribuição Previdenciária sobre a Receita Bruta (CPRB) de 2% para 4,5%, ou seja, as empresas que optar pela desoneração devem substituir a Contribuição Patronal Previdenciária (CPP) referente aos 20% de impostos sobre a folha de pagamento, por uma alíquota de 4,5% sobre a receita bruta.</t>
  </si>
  <si>
    <t xml:space="preserve">PLANILHA DE COMPOSIÇÃO DE BDI - TRE - SOUSA</t>
  </si>
  <si>
    <t xml:space="preserve">R8 - 120423</t>
  </si>
  <si>
    <t xml:space="preserve">ITEM</t>
  </si>
  <si>
    <t xml:space="preserve">PERC (%)</t>
  </si>
  <si>
    <t xml:space="preserve">01</t>
  </si>
  <si>
    <t xml:space="preserve">ADMINISTRAÇÃO CENTRAL (AC)</t>
  </si>
  <si>
    <t xml:space="preserve">02</t>
  </si>
  <si>
    <t xml:space="preserve">LUCRO (L)</t>
  </si>
  <si>
    <t xml:space="preserve">03</t>
  </si>
  <si>
    <t xml:space="preserve">DESPESAS FINANCEIRAS (DF)</t>
  </si>
  <si>
    <t xml:space="preserve">04</t>
  </si>
  <si>
    <t xml:space="preserve">SEGURO, RISCO E GARANTIA (SRG)</t>
  </si>
  <si>
    <t xml:space="preserve">04.1</t>
  </si>
  <si>
    <t xml:space="preserve">Seguro + Garantia</t>
  </si>
  <si>
    <t xml:space="preserve">04.2</t>
  </si>
  <si>
    <t xml:space="preserve">Risco</t>
  </si>
  <si>
    <t xml:space="preserve">05</t>
  </si>
  <si>
    <t xml:space="preserve">TRIBUTOS (T)</t>
  </si>
  <si>
    <t xml:space="preserve">05.1</t>
  </si>
  <si>
    <t xml:space="preserve">Cofins</t>
  </si>
  <si>
    <t xml:space="preserve">05.2</t>
  </si>
  <si>
    <t xml:space="preserve">PIS</t>
  </si>
  <si>
    <t xml:space="preserve">05.3</t>
  </si>
  <si>
    <t xml:space="preserve">ISS</t>
  </si>
  <si>
    <t xml:space="preserve">05.4</t>
  </si>
  <si>
    <t xml:space="preserve">CPRB</t>
  </si>
  <si>
    <t xml:space="preserve">BDI (%):</t>
  </si>
  <si>
    <t xml:space="preserve">FÓRMULA ADOTADA:</t>
  </si>
  <si>
    <t xml:space="preserve">FONTE:</t>
  </si>
  <si>
    <t xml:space="preserve">Acórdão nº 2622/2013-Plenário-TCU.</t>
  </si>
  <si>
    <t xml:space="preserve">_______________________________________________________________
Darcilio Macedo da Fonseca
Responsável Técnico - CREA: 160106913-8     </t>
  </si>
  <si>
    <t xml:space="preserve">VALOR TOTAL DA OBRA COM BDI</t>
  </si>
  <si>
    <t xml:space="preserve">MEMENTOS P/ CÁLC (ISS)</t>
  </si>
  <si>
    <t xml:space="preserve">Valor M.O /Valor da Obra</t>
  </si>
  <si>
    <t xml:space="preserve">  Resultado * 5%</t>
  </si>
  <si>
    <r>
      <rPr>
        <b val="true"/>
        <i val="true"/>
        <sz val="9"/>
        <rFont val="Times New Roman"/>
        <family val="1"/>
        <charset val="1"/>
      </rPr>
      <t xml:space="preserve">OBS:</t>
    </r>
    <r>
      <rPr>
        <i val="true"/>
        <sz val="9"/>
        <rFont val="Times New Roman"/>
        <family val="1"/>
        <charset val="1"/>
      </rPr>
      <t xml:space="preserve"> Será </t>
    </r>
    <r>
      <rPr>
        <b val="true"/>
        <i val="true"/>
        <u val="single"/>
        <sz val="9"/>
        <rFont val="Times New Roman"/>
        <family val="1"/>
        <charset val="1"/>
      </rPr>
      <t xml:space="preserve">não desonerado</t>
    </r>
    <r>
      <rPr>
        <i val="true"/>
        <sz val="9"/>
        <rFont val="Times New Roman"/>
        <family val="1"/>
        <charset val="1"/>
      </rPr>
      <t xml:space="preserve"> se  </t>
    </r>
    <r>
      <rPr>
        <i val="true"/>
        <sz val="9"/>
        <rFont val="Calibri"/>
        <family val="2"/>
        <charset val="1"/>
      </rPr>
      <t xml:space="preserve">≤ 30%</t>
    </r>
    <r>
      <rPr>
        <i val="true"/>
        <sz val="9"/>
        <rFont val="Times New Roman"/>
        <family val="1"/>
        <charset val="1"/>
      </rPr>
      <t xml:space="preserve"> (% Serviços) e não se aplica o CPRB</t>
    </r>
  </si>
  <si>
    <r>
      <rPr>
        <i val="true"/>
        <sz val="9"/>
        <rFont val="Times New Roman"/>
        <family val="1"/>
        <charset val="1"/>
      </rPr>
      <t xml:space="preserve">         Se der maior que 30% usa o CPRB 4,50% e será </t>
    </r>
    <r>
      <rPr>
        <b val="true"/>
        <i val="true"/>
        <u val="single"/>
        <sz val="9"/>
        <rFont val="Times New Roman"/>
        <family val="1"/>
        <charset val="1"/>
      </rPr>
      <t xml:space="preserve">desonerado</t>
    </r>
  </si>
  <si>
    <t xml:space="preserve">Curva ABC de Serviços</t>
  </si>
  <si>
    <t xml:space="preserve">Peso Acumulado (%)</t>
  </si>
  <si>
    <t xml:space="preserve"> CREA PB 2023 </t>
  </si>
  <si>
    <t xml:space="preserve">ART DE CONTRATO ACIMA DE R$15.000,00 (ANO 2020) - Texto Adicionado: o valor da taxa de ART é baseado em tabela de taxa de ARTs disponibilizada no sistema do CREA/PB.</t>
  </si>
  <si>
    <t xml:space="preserve">Curva ABC de Insumos</t>
  </si>
  <si>
    <t xml:space="preserve">Valor  Unitário</t>
  </si>
  <si>
    <t xml:space="preserve">Peso</t>
  </si>
  <si>
    <t xml:space="preserve">Valor Acumulado</t>
  </si>
  <si>
    <t xml:space="preserve">Peso Acumulado</t>
  </si>
  <si>
    <t xml:space="preserve">Geral</t>
  </si>
  <si>
    <t xml:space="preserve">242,8800000</t>
  </si>
  <si>
    <t xml:space="preserve">122,30</t>
  </si>
  <si>
    <t xml:space="preserve">29.704,22</t>
  </si>
  <si>
    <t xml:space="preserve">11,62%</t>
  </si>
  <si>
    <t xml:space="preserve"> 00041598 </t>
  </si>
  <si>
    <t xml:space="preserve">PERFIL "H" DE ACO LAMINADO, "HP" 310 X 79,0</t>
  </si>
  <si>
    <t xml:space="preserve">921,0000000</t>
  </si>
  <si>
    <t xml:space="preserve">19,19</t>
  </si>
  <si>
    <t xml:space="preserve">17.673,99</t>
  </si>
  <si>
    <t xml:space="preserve">6,91%</t>
  </si>
  <si>
    <t xml:space="preserve">18,53%</t>
  </si>
  <si>
    <t xml:space="preserve">126,0000000</t>
  </si>
  <si>
    <t xml:space="preserve">128,78</t>
  </si>
  <si>
    <t xml:space="preserve">16.226,28</t>
  </si>
  <si>
    <t xml:space="preserve">6,35%</t>
  </si>
  <si>
    <t xml:space="preserve">24,88%</t>
  </si>
  <si>
    <t xml:space="preserve"> 00006111 </t>
  </si>
  <si>
    <t xml:space="preserve">SERVENTE DE OBRAS</t>
  </si>
  <si>
    <t xml:space="preserve">1.056,1711843</t>
  </si>
  <si>
    <t xml:space="preserve">14,58</t>
  </si>
  <si>
    <t xml:space="preserve">15.398,98</t>
  </si>
  <si>
    <t xml:space="preserve">6,02%</t>
  </si>
  <si>
    <t xml:space="preserve">30,90%</t>
  </si>
  <si>
    <t xml:space="preserve">3,0393000</t>
  </si>
  <si>
    <t xml:space="preserve">3.669,49</t>
  </si>
  <si>
    <t xml:space="preserve">11.152,68</t>
  </si>
  <si>
    <t xml:space="preserve">4,36%</t>
  </si>
  <si>
    <t xml:space="preserve">35,26%</t>
  </si>
  <si>
    <t xml:space="preserve">103,8931000</t>
  </si>
  <si>
    <t xml:space="preserve">93,96</t>
  </si>
  <si>
    <t xml:space="preserve">9.761,80</t>
  </si>
  <si>
    <t xml:space="preserve">3,82%</t>
  </si>
  <si>
    <t xml:space="preserve">39,08%</t>
  </si>
  <si>
    <t xml:space="preserve">48,4512000</t>
  </si>
  <si>
    <t xml:space="preserve">191,83</t>
  </si>
  <si>
    <t xml:space="preserve">9.294,39</t>
  </si>
  <si>
    <t xml:space="preserve">3,64%</t>
  </si>
  <si>
    <t xml:space="preserve">42,72%</t>
  </si>
  <si>
    <t xml:space="preserve"> 00004783 </t>
  </si>
  <si>
    <t xml:space="preserve">PINTOR (HORISTA)</t>
  </si>
  <si>
    <t xml:space="preserve">339,6403717</t>
  </si>
  <si>
    <t xml:space="preserve">19,64</t>
  </si>
  <si>
    <t xml:space="preserve">6.670,54</t>
  </si>
  <si>
    <t xml:space="preserve">2,61%</t>
  </si>
  <si>
    <t xml:space="preserve">45,32%</t>
  </si>
  <si>
    <t xml:space="preserve">266,4024000</t>
  </si>
  <si>
    <t xml:space="preserve">24,70</t>
  </si>
  <si>
    <t xml:space="preserve">6.580,14</t>
  </si>
  <si>
    <t xml:space="preserve">2,57%</t>
  </si>
  <si>
    <t xml:space="preserve">47,90%</t>
  </si>
  <si>
    <t xml:space="preserve">395,0100000</t>
  </si>
  <si>
    <t xml:space="preserve">14,46</t>
  </si>
  <si>
    <t xml:space="preserve">5.711,84</t>
  </si>
  <si>
    <t xml:space="preserve">2,23%</t>
  </si>
  <si>
    <t xml:space="preserve">50,13%</t>
  </si>
  <si>
    <t xml:space="preserve">127,5000000</t>
  </si>
  <si>
    <t xml:space="preserve">43,76</t>
  </si>
  <si>
    <t xml:space="preserve">5.579,40</t>
  </si>
  <si>
    <t xml:space="preserve">2,18%</t>
  </si>
  <si>
    <t xml:space="preserve">52,31%</t>
  </si>
  <si>
    <t xml:space="preserve">53,5800000</t>
  </si>
  <si>
    <t xml:space="preserve">93,49</t>
  </si>
  <si>
    <t xml:space="preserve">5.009,19</t>
  </si>
  <si>
    <t xml:space="preserve">1,96%</t>
  </si>
  <si>
    <t xml:space="preserve">54,27%</t>
  </si>
  <si>
    <t xml:space="preserve">3.194,2804778</t>
  </si>
  <si>
    <t xml:space="preserve">1,50</t>
  </si>
  <si>
    <t xml:space="preserve">4.791,42</t>
  </si>
  <si>
    <t xml:space="preserve">1,87%</t>
  </si>
  <si>
    <t xml:space="preserve">56,15%</t>
  </si>
  <si>
    <t xml:space="preserve">43,9800000</t>
  </si>
  <si>
    <t xml:space="preserve">101,11</t>
  </si>
  <si>
    <t xml:space="preserve">4.446,82</t>
  </si>
  <si>
    <t xml:space="preserve">1,74%</t>
  </si>
  <si>
    <t xml:space="preserve">57,89%</t>
  </si>
  <si>
    <t xml:space="preserve">219,0000000</t>
  </si>
  <si>
    <t xml:space="preserve">19,49</t>
  </si>
  <si>
    <t xml:space="preserve">4.268,31</t>
  </si>
  <si>
    <t xml:space="preserve">1,67%</t>
  </si>
  <si>
    <t xml:space="preserve">59,56%</t>
  </si>
  <si>
    <t xml:space="preserve">290,4471600</t>
  </si>
  <si>
    <t xml:space="preserve">14,55</t>
  </si>
  <si>
    <t xml:space="preserve">4.226,01</t>
  </si>
  <si>
    <t xml:space="preserve">1,65%</t>
  </si>
  <si>
    <t xml:space="preserve">61,21%</t>
  </si>
  <si>
    <t xml:space="preserve"> 00001213 </t>
  </si>
  <si>
    <t xml:space="preserve">CARPINTEIRO DE FORMAS (HORISTA)</t>
  </si>
  <si>
    <t xml:space="preserve">210,8011027</t>
  </si>
  <si>
    <t xml:space="preserve">4.140,13</t>
  </si>
  <si>
    <t xml:space="preserve">1,62%</t>
  </si>
  <si>
    <t xml:space="preserve">62,83%</t>
  </si>
  <si>
    <t xml:space="preserve"> 00012872 </t>
  </si>
  <si>
    <t xml:space="preserve">GESSEIRO (HORISTA)</t>
  </si>
  <si>
    <t xml:space="preserve">191,2537272</t>
  </si>
  <si>
    <t xml:space="preserve">19,65</t>
  </si>
  <si>
    <t xml:space="preserve">3.758,14</t>
  </si>
  <si>
    <t xml:space="preserve">1,47%</t>
  </si>
  <si>
    <t xml:space="preserve">64,30%</t>
  </si>
  <si>
    <t xml:space="preserve"> 00004257 </t>
  </si>
  <si>
    <t xml:space="preserve">OPERADOR DE MARTELETE OU MARTELETEIRO</t>
  </si>
  <si>
    <t xml:space="preserve">233,1954517</t>
  </si>
  <si>
    <t xml:space="preserve">15,16</t>
  </si>
  <si>
    <t xml:space="preserve">3.535,24</t>
  </si>
  <si>
    <t xml:space="preserve">1,38%</t>
  </si>
  <si>
    <t xml:space="preserve">65,68%</t>
  </si>
  <si>
    <t xml:space="preserve"> 00004750 </t>
  </si>
  <si>
    <t xml:space="preserve">PEDREIRO (HORISTA)</t>
  </si>
  <si>
    <t xml:space="preserve">177,6208395</t>
  </si>
  <si>
    <t xml:space="preserve">3.490,25</t>
  </si>
  <si>
    <t xml:space="preserve">1,37%</t>
  </si>
  <si>
    <t xml:space="preserve">67,05%</t>
  </si>
  <si>
    <t xml:space="preserve">64,55</t>
  </si>
  <si>
    <t xml:space="preserve">2.838,91</t>
  </si>
  <si>
    <t xml:space="preserve">1,11%</t>
  </si>
  <si>
    <t xml:space="preserve">68,16%</t>
  </si>
  <si>
    <t xml:space="preserve"> 00037371 </t>
  </si>
  <si>
    <t xml:space="preserve">TRANSPORTE - HORISTA (COLETADO CAIXA)</t>
  </si>
  <si>
    <t xml:space="preserve">Serviços</t>
  </si>
  <si>
    <t xml:space="preserve">2.906,2804778</t>
  </si>
  <si>
    <t xml:space="preserve">0,95</t>
  </si>
  <si>
    <t xml:space="preserve">2.760,97</t>
  </si>
  <si>
    <t xml:space="preserve">1,08%</t>
  </si>
  <si>
    <t xml:space="preserve">69,24%</t>
  </si>
  <si>
    <t xml:space="preserve">406,2432600</t>
  </si>
  <si>
    <t xml:space="preserve">6,53</t>
  </si>
  <si>
    <t xml:space="preserve">2.652,77</t>
  </si>
  <si>
    <t xml:space="preserve">1,04%</t>
  </si>
  <si>
    <t xml:space="preserve">70,27%</t>
  </si>
  <si>
    <t xml:space="preserve"> 00044497 </t>
  </si>
  <si>
    <t xml:space="preserve">MONTADOR DE ESTRUTURAS METALICAS HORISTA</t>
  </si>
  <si>
    <t xml:space="preserve">166,4853890</t>
  </si>
  <si>
    <t xml:space="preserve">15,57</t>
  </si>
  <si>
    <t xml:space="preserve">2.592,18</t>
  </si>
  <si>
    <t xml:space="preserve">1,01%</t>
  </si>
  <si>
    <t xml:space="preserve">71,29%</t>
  </si>
  <si>
    <t xml:space="preserve"> 00004221 </t>
  </si>
  <si>
    <t xml:space="preserve">OLEO DIESEL COMBUSTIVEL COMUM</t>
  </si>
  <si>
    <t xml:space="preserve">324,7646384</t>
  </si>
  <si>
    <t xml:space="preserve">7,83</t>
  </si>
  <si>
    <t xml:space="preserve">2.542,91</t>
  </si>
  <si>
    <t xml:space="preserve">0,99%</t>
  </si>
  <si>
    <t xml:space="preserve">72,28%</t>
  </si>
  <si>
    <t xml:space="preserve">125,5058400</t>
  </si>
  <si>
    <t xml:space="preserve">18,70</t>
  </si>
  <si>
    <t xml:space="preserve">2.346,96</t>
  </si>
  <si>
    <t xml:space="preserve">0,92%</t>
  </si>
  <si>
    <t xml:space="preserve">73,20%</t>
  </si>
  <si>
    <t xml:space="preserve">2.441,6955922</t>
  </si>
  <si>
    <t xml:space="preserve">0,92</t>
  </si>
  <si>
    <t xml:space="preserve">2.246,36</t>
  </si>
  <si>
    <t xml:space="preserve">0,88%</t>
  </si>
  <si>
    <t xml:space="preserve">74,08%</t>
  </si>
  <si>
    <t xml:space="preserve">6,0000000</t>
  </si>
  <si>
    <t xml:space="preserve">363,24</t>
  </si>
  <si>
    <t xml:space="preserve">2.179,44</t>
  </si>
  <si>
    <t xml:space="preserve">0,85%</t>
  </si>
  <si>
    <t xml:space="preserve">74,93%</t>
  </si>
  <si>
    <t xml:space="preserve">58,7572800</t>
  </si>
  <si>
    <t xml:space="preserve">36,36</t>
  </si>
  <si>
    <t xml:space="preserve">2.136,41</t>
  </si>
  <si>
    <t xml:space="preserve">0,84%</t>
  </si>
  <si>
    <t xml:space="preserve">75,77%</t>
  </si>
  <si>
    <t xml:space="preserve"> 00006117 </t>
  </si>
  <si>
    <t xml:space="preserve">CARPINTEIRO AUXILIAR (HORISTA)</t>
  </si>
  <si>
    <t xml:space="preserve">142,0251426</t>
  </si>
  <si>
    <t xml:space="preserve">2.066,47</t>
  </si>
  <si>
    <t xml:space="preserve">0,81%</t>
  </si>
  <si>
    <t xml:space="preserve">76,58%</t>
  </si>
  <si>
    <t xml:space="preserve">494,0754000</t>
  </si>
  <si>
    <t xml:space="preserve">3,76</t>
  </si>
  <si>
    <t xml:space="preserve">1.857,72</t>
  </si>
  <si>
    <t xml:space="preserve">0,73%</t>
  </si>
  <si>
    <t xml:space="preserve">77,30%</t>
  </si>
  <si>
    <t xml:space="preserve"> 00037370 </t>
  </si>
  <si>
    <t xml:space="preserve">ALIMENTACAO - HORISTA (COLETADO CAIXA)</t>
  </si>
  <si>
    <t xml:space="preserve">0,63</t>
  </si>
  <si>
    <t xml:space="preserve">1.830,96</t>
  </si>
  <si>
    <t xml:space="preserve">0,72%</t>
  </si>
  <si>
    <t xml:space="preserve">78,02%</t>
  </si>
  <si>
    <t xml:space="preserve">38,4199998</t>
  </si>
  <si>
    <t xml:space="preserve">46,40</t>
  </si>
  <si>
    <t xml:space="preserve">1.782,69</t>
  </si>
  <si>
    <t xml:space="preserve">0,70%</t>
  </si>
  <si>
    <t xml:space="preserve">78,72%</t>
  </si>
  <si>
    <t xml:space="preserve">219,9000000</t>
  </si>
  <si>
    <t xml:space="preserve">8,08</t>
  </si>
  <si>
    <t xml:space="preserve">1.776,79</t>
  </si>
  <si>
    <t xml:space="preserve">0,69%</t>
  </si>
  <si>
    <t xml:space="preserve">79,41%</t>
  </si>
  <si>
    <t xml:space="preserve"> 00037752 </t>
  </si>
  <si>
    <t xml:space="preserve">CAMINHAO TOCO, PESO BRUTO TOTAL 16000 KG, CARGA UTIL MAXIMA 11030 KG, DISTANCIA ENTRE EIXOS 5,41 M, POTENCIA 185 CV (INCLUI CABINE E CHASSI, NAO INCLUI CARROCERIA)</t>
  </si>
  <si>
    <t xml:space="preserve">0,0021924</t>
  </si>
  <si>
    <t xml:space="preserve">764.693,97</t>
  </si>
  <si>
    <t xml:space="preserve">1.676,52</t>
  </si>
  <si>
    <t xml:space="preserve">0,66%</t>
  </si>
  <si>
    <t xml:space="preserve">80,07%</t>
  </si>
  <si>
    <t xml:space="preserve"> 00038102 </t>
  </si>
  <si>
    <t xml:space="preserve">TOMADA 2P+T 20A, 250V  (APENAS MODULO)</t>
  </si>
  <si>
    <t xml:space="preserve">12,50</t>
  </si>
  <si>
    <t xml:space="preserve">1.575,00</t>
  </si>
  <si>
    <t xml:space="preserve">0,62%</t>
  </si>
  <si>
    <t xml:space="preserve">80,68%</t>
  </si>
  <si>
    <t xml:space="preserve"> 00043491 </t>
  </si>
  <si>
    <t xml:space="preserve">EPI - FAMILIA SERVENTE - HORISTA (ENCARGOS COMPLEMENTARES - COLETADO CAIXA)</t>
  </si>
  <si>
    <t xml:space="preserve">954,5086357</t>
  </si>
  <si>
    <t xml:space="preserve">1,65</t>
  </si>
  <si>
    <t xml:space="preserve">1.574,94</t>
  </si>
  <si>
    <t xml:space="preserve">81,30%</t>
  </si>
  <si>
    <t xml:space="preserve"> 00002436 </t>
  </si>
  <si>
    <t xml:space="preserve">ELETRICISTA (HORISTA)</t>
  </si>
  <si>
    <t xml:space="preserve">79,2063089</t>
  </si>
  <si>
    <t xml:space="preserve">1.555,61</t>
  </si>
  <si>
    <t xml:space="preserve">0,61%</t>
  </si>
  <si>
    <t xml:space="preserve">81,91%</t>
  </si>
  <si>
    <t xml:space="preserve"> 00006160 </t>
  </si>
  <si>
    <t xml:space="preserve">SOLDADOR (HORISTA)</t>
  </si>
  <si>
    <t xml:space="preserve">70,5210244</t>
  </si>
  <si>
    <t xml:space="preserve">20,60</t>
  </si>
  <si>
    <t xml:space="preserve">1.452,73</t>
  </si>
  <si>
    <t xml:space="preserve">0,57%</t>
  </si>
  <si>
    <t xml:space="preserve">82,47%</t>
  </si>
  <si>
    <t xml:space="preserve"> 00000247 </t>
  </si>
  <si>
    <t xml:space="preserve">AJUDANTE DE ELETRICISTA (HORISTA)</t>
  </si>
  <si>
    <t xml:space="preserve">99,3092196</t>
  </si>
  <si>
    <t xml:space="preserve">1.444,95</t>
  </si>
  <si>
    <t xml:space="preserve">83,04%</t>
  </si>
  <si>
    <t xml:space="preserve"> 00000378 </t>
  </si>
  <si>
    <t xml:space="preserve">ARMADOR (HORISTA)</t>
  </si>
  <si>
    <t xml:space="preserve">72,4406004</t>
  </si>
  <si>
    <t xml:space="preserve">1.423,46</t>
  </si>
  <si>
    <t xml:space="preserve">0,56%</t>
  </si>
  <si>
    <t xml:space="preserve">83,60%</t>
  </si>
  <si>
    <t xml:space="preserve"> 00043059 </t>
  </si>
  <si>
    <t xml:space="preserve">ACO CA-60, 4,2 MM, OU 5,0 MM, OU 6,0 MM, OU 7,0 MM, VERGALHAO</t>
  </si>
  <si>
    <t xml:space="preserve">117,7000000</t>
  </si>
  <si>
    <t xml:space="preserve">11,41</t>
  </si>
  <si>
    <t xml:space="preserve">1.342,96</t>
  </si>
  <si>
    <t xml:space="preserve">0,53%</t>
  </si>
  <si>
    <t xml:space="preserve">84,12%</t>
  </si>
  <si>
    <t xml:space="preserve">8,5122574</t>
  </si>
  <si>
    <t xml:space="preserve">151,90</t>
  </si>
  <si>
    <t xml:space="preserve">1.293,01</t>
  </si>
  <si>
    <t xml:space="preserve">0,51%</t>
  </si>
  <si>
    <t xml:space="preserve">84,63%</t>
  </si>
  <si>
    <t xml:space="preserve"> 00007304 </t>
  </si>
  <si>
    <t xml:space="preserve">TINTA EPOXI BASE AGUA PREMIUM, BRANCA</t>
  </si>
  <si>
    <t xml:space="preserve">14,4964519</t>
  </si>
  <si>
    <t xml:space="preserve">87,87</t>
  </si>
  <si>
    <t xml:space="preserve">1.273,80</t>
  </si>
  <si>
    <t xml:space="preserve">0,50%</t>
  </si>
  <si>
    <t xml:space="preserve">85,13%</t>
  </si>
  <si>
    <t xml:space="preserve">274,6741536</t>
  </si>
  <si>
    <t xml:space="preserve">3,96</t>
  </si>
  <si>
    <t xml:space="preserve">1.087,71</t>
  </si>
  <si>
    <t xml:space="preserve">0,43%</t>
  </si>
  <si>
    <t xml:space="preserve">85,55%</t>
  </si>
  <si>
    <t xml:space="preserve">3,0000000</t>
  </si>
  <si>
    <t xml:space="preserve">292,59</t>
  </si>
  <si>
    <t xml:space="preserve">877,77</t>
  </si>
  <si>
    <t xml:space="preserve">0,34%</t>
  </si>
  <si>
    <t xml:space="preserve">85,89%</t>
  </si>
  <si>
    <t xml:space="preserve">284,73</t>
  </si>
  <si>
    <t xml:space="preserve">854,19</t>
  </si>
  <si>
    <t xml:space="preserve">0,33%</t>
  </si>
  <si>
    <t xml:space="preserve">86,23%</t>
  </si>
  <si>
    <t xml:space="preserve">802,6966000</t>
  </si>
  <si>
    <t xml:space="preserve">1,05</t>
  </si>
  <si>
    <t xml:space="preserve">842,83</t>
  </si>
  <si>
    <t xml:space="preserve">86,56%</t>
  </si>
  <si>
    <t xml:space="preserve"> 00004760 </t>
  </si>
  <si>
    <t xml:space="preserve">AZULEJISTA OU LADRILHEIRO (HORISTA)</t>
  </si>
  <si>
    <t xml:space="preserve">42,3990303</t>
  </si>
  <si>
    <t xml:space="preserve">833,14</t>
  </si>
  <si>
    <t xml:space="preserve">86,88%</t>
  </si>
  <si>
    <t xml:space="preserve"> 00043489 </t>
  </si>
  <si>
    <t xml:space="preserve">EPI - FAMILIA PEDREIRO - HORISTA (ENCARGOS COMPLEMENTARES - COLETADO CAIXA)</t>
  </si>
  <si>
    <t xml:space="preserve">509,2384229</t>
  </si>
  <si>
    <t xml:space="preserve">1,54</t>
  </si>
  <si>
    <t xml:space="preserve">784,23</t>
  </si>
  <si>
    <t xml:space="preserve">0,31%</t>
  </si>
  <si>
    <t xml:space="preserve">87,19%</t>
  </si>
  <si>
    <t xml:space="preserve"> 00006114 </t>
  </si>
  <si>
    <t xml:space="preserve">AJUDANTE DE ARMADOR (HORISTA)</t>
  </si>
  <si>
    <t xml:space="preserve">52,4988940</t>
  </si>
  <si>
    <t xml:space="preserve">765,43</t>
  </si>
  <si>
    <t xml:space="preserve">0,30%</t>
  </si>
  <si>
    <t xml:space="preserve">87,49%</t>
  </si>
  <si>
    <t xml:space="preserve"> 00043490 </t>
  </si>
  <si>
    <t xml:space="preserve">EPI - FAMILIA PINTOR - HORISTA (ENCARGOS COMPLEMENTARES - COLETADO CAIXA)</t>
  </si>
  <si>
    <t xml:space="preserve">340,0503483</t>
  </si>
  <si>
    <t xml:space="preserve">2,21</t>
  </si>
  <si>
    <t xml:space="preserve">751,51</t>
  </si>
  <si>
    <t xml:space="preserve">0,29%</t>
  </si>
  <si>
    <t xml:space="preserve">87,78%</t>
  </si>
  <si>
    <t xml:space="preserve"> 00043466 </t>
  </si>
  <si>
    <t xml:space="preserve">FERRAMENTAS - FAMILIA PINTOR - HORISTA (ENCARGOS COMPLEMENTARES - COLETADO CAIXA)</t>
  </si>
  <si>
    <t xml:space="preserve">88,08%</t>
  </si>
  <si>
    <t xml:space="preserve"> 00044474 </t>
  </si>
  <si>
    <t xml:space="preserve">GUINDASTE HIDRAULICO AUTOPROPELIDO, COM LANCA TELESCOPICA 40 M, CAPACIDADE MAXIMA 60 T, POTENCIA 260 KW, TRACAO  6 X 6</t>
  </si>
  <si>
    <t xml:space="preserve">0,0002301</t>
  </si>
  <si>
    <t xml:space="preserve">3.195.981,66</t>
  </si>
  <si>
    <t xml:space="preserve">735,40</t>
  </si>
  <si>
    <t xml:space="preserve">88,37%</t>
  </si>
  <si>
    <t xml:space="preserve"> 00043467 </t>
  </si>
  <si>
    <t xml:space="preserve">FERRAMENTAS - FAMILIA SERVENTE - HORISTA (ENCARGOS COMPLEMENTARES - COLETADO CAIXA)</t>
  </si>
  <si>
    <t xml:space="preserve">0,77</t>
  </si>
  <si>
    <t xml:space="preserve">734,97</t>
  </si>
  <si>
    <t xml:space="preserve">88,65%</t>
  </si>
  <si>
    <t xml:space="preserve">127,0000000</t>
  </si>
  <si>
    <t xml:space="preserve">5,42</t>
  </si>
  <si>
    <t xml:space="preserve">688,34</t>
  </si>
  <si>
    <t xml:space="preserve">0,27%</t>
  </si>
  <si>
    <t xml:space="preserve">88,92%</t>
  </si>
  <si>
    <t xml:space="preserve"> 00001106 </t>
  </si>
  <si>
    <t xml:space="preserve">CAL HIDRATADA CH-I PARA ARGAMASSAS</t>
  </si>
  <si>
    <t xml:space="preserve">636,9108984</t>
  </si>
  <si>
    <t xml:space="preserve">668,76</t>
  </si>
  <si>
    <t xml:space="preserve">0,26%</t>
  </si>
  <si>
    <t xml:space="preserve">89,18%</t>
  </si>
  <si>
    <t xml:space="preserve"> 00043483 </t>
  </si>
  <si>
    <t xml:space="preserve">EPI - FAMILIA CARPINTEIRO DE FORMAS - HORISTA (ENCARGOS COMPLEMENTARES - COLETADO CAIXA)</t>
  </si>
  <si>
    <t xml:space="preserve">373,3472000</t>
  </si>
  <si>
    <t xml:space="preserve">1,77</t>
  </si>
  <si>
    <t xml:space="preserve">660,82</t>
  </si>
  <si>
    <t xml:space="preserve">89,44%</t>
  </si>
  <si>
    <t xml:space="preserve">ART DE COTRATO ACIMA DE R$15.000,00 (ANO 2020)</t>
  </si>
  <si>
    <t xml:space="preserve">2,0000000</t>
  </si>
  <si>
    <t xml:space="preserve">0,0000000</t>
  </si>
  <si>
    <t xml:space="preserve">309,01</t>
  </si>
  <si>
    <t xml:space="preserve">0,00</t>
  </si>
  <si>
    <t xml:space="preserve">618,02</t>
  </si>
  <si>
    <t xml:space="preserve">0,24%</t>
  </si>
  <si>
    <t xml:space="preserve">89,68%</t>
  </si>
  <si>
    <t xml:space="preserve"> 00036785 </t>
  </si>
  <si>
    <t xml:space="preserve">GRANALHA DE ACO, ANGULAR (GRIT), PARA JATEAMENTO, PENEIRA 1,41 A 1,19 MM (SAE G16)</t>
  </si>
  <si>
    <t xml:space="preserve">SC25KG</t>
  </si>
  <si>
    <t xml:space="preserve">3,3450720</t>
  </si>
  <si>
    <t xml:space="preserve">182,57</t>
  </si>
  <si>
    <t xml:space="preserve">610,71</t>
  </si>
  <si>
    <t xml:space="preserve">89,92%</t>
  </si>
  <si>
    <t xml:space="preserve"> 00001333 </t>
  </si>
  <si>
    <t xml:space="preserve">CHAPA DE ACO GROSSA, ASTM A36, E = 1/2 " (12,70 MM) 99,59 KG/M2</t>
  </si>
  <si>
    <t xml:space="preserve">50,6550000</t>
  </si>
  <si>
    <t xml:space="preserve">11,75</t>
  </si>
  <si>
    <t xml:space="preserve">595,20</t>
  </si>
  <si>
    <t xml:space="preserve">0,23%</t>
  </si>
  <si>
    <t xml:space="preserve">90,16%</t>
  </si>
  <si>
    <t xml:space="preserve"> 00043465 </t>
  </si>
  <si>
    <t xml:space="preserve">FERRAMENTAS - FAMILIA PEDREIRO - HORISTA (ENCARGOS COMPLEMENTARES - COLETADO CAIXA)</t>
  </si>
  <si>
    <t xml:space="preserve">1,10</t>
  </si>
  <si>
    <t xml:space="preserve">560,16</t>
  </si>
  <si>
    <t xml:space="preserve">0,22%</t>
  </si>
  <si>
    <t xml:space="preserve">90,38%</t>
  </si>
  <si>
    <t xml:space="preserve">42,1344000</t>
  </si>
  <si>
    <t xml:space="preserve">13,27</t>
  </si>
  <si>
    <t xml:space="preserve">559,12</t>
  </si>
  <si>
    <t xml:space="preserve">90,59%</t>
  </si>
  <si>
    <t xml:space="preserve"> 00043488 </t>
  </si>
  <si>
    <t xml:space="preserve">EPI - FAMILIA OPERADOR ESCAVADEIRA - HORISTA (ENCARGOS COMPLEMENTARES - COLETADO CAIXA)</t>
  </si>
  <si>
    <t xml:space="preserve">467,3401709</t>
  </si>
  <si>
    <t xml:space="preserve">1,08</t>
  </si>
  <si>
    <t xml:space="preserve">504,73</t>
  </si>
  <si>
    <t xml:space="preserve">0,20%</t>
  </si>
  <si>
    <t xml:space="preserve">90,79%</t>
  </si>
  <si>
    <t xml:space="preserve"> 00037411 </t>
  </si>
  <si>
    <t xml:space="preserve">TELA DE ACO SOLDADA GALVANIZADA/ZINCADA PARA ALVENARIA, FIO D = *1,24 MM, MALHA 25 X 25 MM</t>
  </si>
  <si>
    <t xml:space="preserve">19,9206000</t>
  </si>
  <si>
    <t xml:space="preserve">24,38</t>
  </si>
  <si>
    <t xml:space="preserve">485,66</t>
  </si>
  <si>
    <t xml:space="preserve">0,19%</t>
  </si>
  <si>
    <t xml:space="preserve">90,98%</t>
  </si>
  <si>
    <t xml:space="preserve">3,9753975</t>
  </si>
  <si>
    <t xml:space="preserve">118,88</t>
  </si>
  <si>
    <t xml:space="preserve">472,60</t>
  </si>
  <si>
    <t xml:space="preserve">0,18%</t>
  </si>
  <si>
    <t xml:space="preserve">91,17%</t>
  </si>
  <si>
    <t xml:space="preserve">75,13</t>
  </si>
  <si>
    <t xml:space="preserve">450,78</t>
  </si>
  <si>
    <t xml:space="preserve">91,34%</t>
  </si>
  <si>
    <t xml:space="preserve"> 00002696 </t>
  </si>
  <si>
    <t xml:space="preserve">ENCANADOR OU BOMBEIRO HIDRAULICO (HORISTA)</t>
  </si>
  <si>
    <t xml:space="preserve">18,9212754</t>
  </si>
  <si>
    <t xml:space="preserve">19,90</t>
  </si>
  <si>
    <t xml:space="preserve">376,53</t>
  </si>
  <si>
    <t xml:space="preserve">0,15%</t>
  </si>
  <si>
    <t xml:space="preserve">91,49%</t>
  </si>
  <si>
    <t xml:space="preserve">6,5835000</t>
  </si>
  <si>
    <t xml:space="preserve">53,78</t>
  </si>
  <si>
    <t xml:space="preserve">354,06</t>
  </si>
  <si>
    <t xml:space="preserve">0,14%</t>
  </si>
  <si>
    <t xml:space="preserve">91,63%</t>
  </si>
  <si>
    <t xml:space="preserve">57,0000000</t>
  </si>
  <si>
    <t xml:space="preserve">5,89</t>
  </si>
  <si>
    <t xml:space="preserve">335,73</t>
  </si>
  <si>
    <t xml:space="preserve">0,13%</t>
  </si>
  <si>
    <t xml:space="preserve">91,76%</t>
  </si>
  <si>
    <t xml:space="preserve">12,7567500</t>
  </si>
  <si>
    <t xml:space="preserve">26,04</t>
  </si>
  <si>
    <t xml:space="preserve">332,19</t>
  </si>
  <si>
    <t xml:space="preserve">91,89%</t>
  </si>
  <si>
    <t xml:space="preserve">7,0407000</t>
  </si>
  <si>
    <t xml:space="preserve">46,94</t>
  </si>
  <si>
    <t xml:space="preserve">330,49</t>
  </si>
  <si>
    <t xml:space="preserve">92,02%</t>
  </si>
  <si>
    <t xml:space="preserve">313,6319760</t>
  </si>
  <si>
    <t xml:space="preserve">1,04</t>
  </si>
  <si>
    <t xml:space="preserve">326,18</t>
  </si>
  <si>
    <t xml:space="preserve">92,15%</t>
  </si>
  <si>
    <t xml:space="preserve">7,18</t>
  </si>
  <si>
    <t xml:space="preserve">315,78</t>
  </si>
  <si>
    <t xml:space="preserve">0,12%</t>
  </si>
  <si>
    <t xml:space="preserve">92,27%</t>
  </si>
  <si>
    <t xml:space="preserve"> 00001214 </t>
  </si>
  <si>
    <t xml:space="preserve">CARPINTEIRO DE ESQUADRIAS (HORISTA)</t>
  </si>
  <si>
    <t xml:space="preserve">16,8862320</t>
  </si>
  <si>
    <t xml:space="preserve">18,69</t>
  </si>
  <si>
    <t xml:space="preserve">315,60</t>
  </si>
  <si>
    <t xml:space="preserve">92,39%</t>
  </si>
  <si>
    <t xml:space="preserve">8,1108720</t>
  </si>
  <si>
    <t xml:space="preserve">38,51</t>
  </si>
  <si>
    <t xml:space="preserve">312,35</t>
  </si>
  <si>
    <t xml:space="preserve">92,52%</t>
  </si>
  <si>
    <t xml:space="preserve">6,93</t>
  </si>
  <si>
    <t xml:space="preserve">304,78</t>
  </si>
  <si>
    <t xml:space="preserve">92,63%</t>
  </si>
  <si>
    <t xml:space="preserve">9,1478400</t>
  </si>
  <si>
    <t xml:space="preserve">30,90</t>
  </si>
  <si>
    <t xml:space="preserve">282,67</t>
  </si>
  <si>
    <t xml:space="preserve">0,11%</t>
  </si>
  <si>
    <t xml:space="preserve">92,74%</t>
  </si>
  <si>
    <t xml:space="preserve"> 00004230 </t>
  </si>
  <si>
    <t xml:space="preserve">OPERADOR DE MAQUINAS E TRATORES DIVERSOS (TERRAPLANAGEM)</t>
  </si>
  <si>
    <t xml:space="preserve">14,1325124</t>
  </si>
  <si>
    <t xml:space="preserve">19,68</t>
  </si>
  <si>
    <t xml:space="preserve">278,13</t>
  </si>
  <si>
    <t xml:space="preserve">92,85%</t>
  </si>
  <si>
    <t xml:space="preserve">288,0000000</t>
  </si>
  <si>
    <t xml:space="preserve">0,93</t>
  </si>
  <si>
    <t xml:space="preserve">267,84</t>
  </si>
  <si>
    <t xml:space="preserve">0,10%</t>
  </si>
  <si>
    <t xml:space="preserve">92,96%</t>
  </si>
  <si>
    <t xml:space="preserve">13,1670000</t>
  </si>
  <si>
    <t xml:space="preserve">20,14</t>
  </si>
  <si>
    <t xml:space="preserve">265,18</t>
  </si>
  <si>
    <t xml:space="preserve">93,06%</t>
  </si>
  <si>
    <t xml:space="preserve"> 00043484 </t>
  </si>
  <si>
    <t xml:space="preserve">EPI - FAMILIA ELETRICISTA - HORISTA (ENCARGOS COMPLEMENTARES - COLETADO CAIXA)</t>
  </si>
  <si>
    <t xml:space="preserve">173,2824000</t>
  </si>
  <si>
    <t xml:space="preserve">259,92</t>
  </si>
  <si>
    <t xml:space="preserve">93,16%</t>
  </si>
  <si>
    <t xml:space="preserve"> 00044499 </t>
  </si>
  <si>
    <t xml:space="preserve">AJUDANTE DE ESTRUTURAS METALICAS HORISTA</t>
  </si>
  <si>
    <t xml:space="preserve">23,3144146</t>
  </si>
  <si>
    <t xml:space="preserve">11,00</t>
  </si>
  <si>
    <t xml:space="preserve">256,46</t>
  </si>
  <si>
    <t xml:space="preserve">93,26%</t>
  </si>
  <si>
    <t xml:space="preserve"> 158 </t>
  </si>
  <si>
    <t xml:space="preserve">Almoço (Participação do empregador)</t>
  </si>
  <si>
    <t xml:space="preserve">13,3806938</t>
  </si>
  <si>
    <t xml:space="preserve">18,49</t>
  </si>
  <si>
    <t xml:space="preserve">247,41</t>
  </si>
  <si>
    <t xml:space="preserve">93,36%</t>
  </si>
  <si>
    <t xml:space="preserve"> 00043459 </t>
  </si>
  <si>
    <t xml:space="preserve">FERRAMENTAS - FAMILIA CARPINTEIRO DE FORMAS - HORISTA (ENCARGOS COMPLEMENTARES - COLETADO CAIXA)</t>
  </si>
  <si>
    <t xml:space="preserve">0,64</t>
  </si>
  <si>
    <t xml:space="preserve">238,94</t>
  </si>
  <si>
    <t xml:space="preserve">0,09%</t>
  </si>
  <si>
    <t xml:space="preserve">93,45%</t>
  </si>
  <si>
    <t xml:space="preserve"> 00020020 </t>
  </si>
  <si>
    <t xml:space="preserve">MOTORISTA DE CAMINHAO-BASCULANTE</t>
  </si>
  <si>
    <t xml:space="preserve">13,2214867</t>
  </si>
  <si>
    <t xml:space="preserve">17,76</t>
  </si>
  <si>
    <t xml:space="preserve">234,81</t>
  </si>
  <si>
    <t xml:space="preserve">93,55%</t>
  </si>
  <si>
    <t xml:space="preserve">1,4527720</t>
  </si>
  <si>
    <t xml:space="preserve">157,67</t>
  </si>
  <si>
    <t xml:space="preserve">229,06</t>
  </si>
  <si>
    <t xml:space="preserve">93,64%</t>
  </si>
  <si>
    <t xml:space="preserve"> 00003363 </t>
  </si>
  <si>
    <t xml:space="preserve">GUINDAUTO HIDRAULICO, CAPACIDADE MAXIMA DE CARGA 6200 KG, MOMENTO MAXIMO DE CARGA 11,7 TM , ALCANCE MAXIMO HORIZONTAL  9,70 M, PARA MONTAGEM SOBRE CHASSI DE CAMINHAO PBT MINIMO 13000 KG (INCLUI MONTAGEM, NAO INCLUI CAMINHAO)</t>
  </si>
  <si>
    <t xml:space="preserve">0,0012383</t>
  </si>
  <si>
    <t xml:space="preserve">184.430,66</t>
  </si>
  <si>
    <t xml:space="preserve">228,38</t>
  </si>
  <si>
    <t xml:space="preserve">93,73%</t>
  </si>
  <si>
    <t xml:space="preserve">75,29</t>
  </si>
  <si>
    <t xml:space="preserve">225,87</t>
  </si>
  <si>
    <t xml:space="preserve">93,81%</t>
  </si>
  <si>
    <t xml:space="preserve"> 00012869 </t>
  </si>
  <si>
    <t xml:space="preserve">TELHADOR (HORISTA)</t>
  </si>
  <si>
    <t xml:space="preserve">11,6081000</t>
  </si>
  <si>
    <t xml:space="preserve">19,39</t>
  </si>
  <si>
    <t xml:space="preserve">225,08</t>
  </si>
  <si>
    <t xml:space="preserve">93,90%</t>
  </si>
  <si>
    <t xml:space="preserve"> 00004096 </t>
  </si>
  <si>
    <t xml:space="preserve">MOTORISTA OPERADOR DE CAMINHAO COM MUNCK</t>
  </si>
  <si>
    <t xml:space="preserve">10,7815120</t>
  </si>
  <si>
    <t xml:space="preserve">212,18</t>
  </si>
  <si>
    <t xml:space="preserve">0,08%</t>
  </si>
  <si>
    <t xml:space="preserve">93,98%</t>
  </si>
  <si>
    <t xml:space="preserve"> 00043460 </t>
  </si>
  <si>
    <t xml:space="preserve">FERRAMENTAS - FAMILIA ELETRICISTA - HORISTA (ENCARGOS COMPLEMENTARES - COLETADO CAIXA)</t>
  </si>
  <si>
    <t xml:space="preserve">1,13</t>
  </si>
  <si>
    <t xml:space="preserve">195,81</t>
  </si>
  <si>
    <t xml:space="preserve">94,06%</t>
  </si>
  <si>
    <t xml:space="preserve"> 00010489 </t>
  </si>
  <si>
    <t xml:space="preserve">VIDRACEIRO (HORISTA)</t>
  </si>
  <si>
    <t xml:space="preserve">11,9193360</t>
  </si>
  <si>
    <t xml:space="preserve">15,48</t>
  </si>
  <si>
    <t xml:space="preserve">184,51</t>
  </si>
  <si>
    <t xml:space="preserve">0,07%</t>
  </si>
  <si>
    <t xml:space="preserve">94,13%</t>
  </si>
  <si>
    <t xml:space="preserve"> 00007307 </t>
  </si>
  <si>
    <t xml:space="preserve">FUNDO ANTICORROSIVO PARA METAIS FERROSOS (ZARCAO)</t>
  </si>
  <si>
    <t xml:space="preserve">3,9889984</t>
  </si>
  <si>
    <t xml:space="preserve">45,94</t>
  </si>
  <si>
    <t xml:space="preserve">183,25</t>
  </si>
  <si>
    <t xml:space="preserve">94,20%</t>
  </si>
  <si>
    <t xml:space="preserve"> 00005330 </t>
  </si>
  <si>
    <t xml:space="preserve">DILUENTE EPOXI</t>
  </si>
  <si>
    <t xml:space="preserve">2,8999892</t>
  </si>
  <si>
    <t xml:space="preserve">60,48</t>
  </si>
  <si>
    <t xml:space="preserve">175,39</t>
  </si>
  <si>
    <t xml:space="preserve">94,27%</t>
  </si>
  <si>
    <t xml:space="preserve"> 00043492 </t>
  </si>
  <si>
    <t xml:space="preserve">EPI - FAMILIA SOLDADOR - HORISTA (ENCARGOS COMPLEMENTARES - COLETADO CAIXA)</t>
  </si>
  <si>
    <t xml:space="preserve">69,8643000</t>
  </si>
  <si>
    <t xml:space="preserve">154,40</t>
  </si>
  <si>
    <t xml:space="preserve">0,06%</t>
  </si>
  <si>
    <t xml:space="preserve">94,33%</t>
  </si>
  <si>
    <t xml:space="preserve"> E9048 </t>
  </si>
  <si>
    <t xml:space="preserve">1,6827368</t>
  </si>
  <si>
    <t xml:space="preserve">80,76</t>
  </si>
  <si>
    <t xml:space="preserve">60,01</t>
  </si>
  <si>
    <t xml:space="preserve">135,90</t>
  </si>
  <si>
    <t xml:space="preserve">0,05%</t>
  </si>
  <si>
    <t xml:space="preserve">94,39%</t>
  </si>
  <si>
    <t xml:space="preserve"> 00037733 </t>
  </si>
  <si>
    <t xml:space="preserve">CACAMBA METALICA BASCULANTE COM CAPACIDADE DE 6 M3 (INCLUI MONTAGEM, NAO INCLUI CAMINHAO)</t>
  </si>
  <si>
    <t xml:space="preserve">0,0017516</t>
  </si>
  <si>
    <t xml:space="preserve">74.719,52</t>
  </si>
  <si>
    <t xml:space="preserve">130,88</t>
  </si>
  <si>
    <t xml:space="preserve">94,44%</t>
  </si>
  <si>
    <t xml:space="preserve"> 10492 </t>
  </si>
  <si>
    <t xml:space="preserve">Cesta Básica</t>
  </si>
  <si>
    <t xml:space="preserve">0,5914845</t>
  </si>
  <si>
    <t xml:space="preserve">217,94</t>
  </si>
  <si>
    <t xml:space="preserve">128,91</t>
  </si>
  <si>
    <t xml:space="preserve">94,49%</t>
  </si>
  <si>
    <t xml:space="preserve"> 00012868 </t>
  </si>
  <si>
    <t xml:space="preserve">MARCENEIRO (HORISTA)</t>
  </si>
  <si>
    <t xml:space="preserve">5,9596680</t>
  </si>
  <si>
    <t xml:space="preserve">19,04</t>
  </si>
  <si>
    <t xml:space="preserve">113,47</t>
  </si>
  <si>
    <t xml:space="preserve">0,04%</t>
  </si>
  <si>
    <t xml:space="preserve">94,53%</t>
  </si>
  <si>
    <t xml:space="preserve"> 00043468 </t>
  </si>
  <si>
    <t xml:space="preserve">FERRAMENTAS - FAMILIA SOLDADOR - HORISTA (ENCARGOS COMPLEMENTARES - COLETADO CAIXA)</t>
  </si>
  <si>
    <t xml:space="preserve">107,59</t>
  </si>
  <si>
    <t xml:space="preserve">94,58%</t>
  </si>
  <si>
    <t xml:space="preserve">2,7500000</t>
  </si>
  <si>
    <t xml:space="preserve">37,71</t>
  </si>
  <si>
    <t xml:space="preserve">103,70</t>
  </si>
  <si>
    <t xml:space="preserve">94,62%</t>
  </si>
  <si>
    <t xml:space="preserve">15,8270000</t>
  </si>
  <si>
    <t xml:space="preserve">6,19</t>
  </si>
  <si>
    <t xml:space="preserve">97,97</t>
  </si>
  <si>
    <t xml:space="preserve">94,65%</t>
  </si>
  <si>
    <t xml:space="preserve"> 10761 </t>
  </si>
  <si>
    <t xml:space="preserve">Refeição - café da manhã ( café com leite e dois pães com manteiga)</t>
  </si>
  <si>
    <t xml:space="preserve">6,60</t>
  </si>
  <si>
    <t xml:space="preserve">88,31</t>
  </si>
  <si>
    <t xml:space="preserve">0,03%</t>
  </si>
  <si>
    <t xml:space="preserve">94,69%</t>
  </si>
  <si>
    <t xml:space="preserve"> 00004785 </t>
  </si>
  <si>
    <t xml:space="preserve">PINTOR PARA TINTA EPOXI (HORISTA)</t>
  </si>
  <si>
    <t xml:space="preserve">4,4905808</t>
  </si>
  <si>
    <t xml:space="preserve">88,20</t>
  </si>
  <si>
    <t xml:space="preserve">94,72%</t>
  </si>
  <si>
    <t xml:space="preserve"> P9802 </t>
  </si>
  <si>
    <t xml:space="preserve">3,3654736</t>
  </si>
  <si>
    <t xml:space="preserve">25,90</t>
  </si>
  <si>
    <t xml:space="preserve">87,17</t>
  </si>
  <si>
    <t xml:space="preserve">94,76%</t>
  </si>
  <si>
    <t xml:space="preserve">28,38</t>
  </si>
  <si>
    <t xml:space="preserve">85,14</t>
  </si>
  <si>
    <t xml:space="preserve">94,79%</t>
  </si>
  <si>
    <t xml:space="preserve">91,7244000</t>
  </si>
  <si>
    <t xml:space="preserve">84,39</t>
  </si>
  <si>
    <t xml:space="preserve">94,82%</t>
  </si>
  <si>
    <t xml:space="preserve">2,4540520</t>
  </si>
  <si>
    <t xml:space="preserve">32,29</t>
  </si>
  <si>
    <t xml:space="preserve">79,24</t>
  </si>
  <si>
    <t xml:space="preserve">94,85%</t>
  </si>
  <si>
    <t xml:space="preserve"> 00000367 </t>
  </si>
  <si>
    <t xml:space="preserve">AREIA GROSSA - POSTO JAZIDA/FORNECEDOR (RETIRADO NA JAZIDA, SEM TRANSPORTE)</t>
  </si>
  <si>
    <t xml:space="preserve">0,4974480</t>
  </si>
  <si>
    <t xml:space="preserve">153,88</t>
  </si>
  <si>
    <t xml:space="preserve">76,55</t>
  </si>
  <si>
    <t xml:space="preserve">94,88%</t>
  </si>
  <si>
    <t xml:space="preserve"> 2378 </t>
  </si>
  <si>
    <t xml:space="preserve">Vale transporte</t>
  </si>
  <si>
    <t xml:space="preserve">11,0427729</t>
  </si>
  <si>
    <t xml:space="preserve">5,94</t>
  </si>
  <si>
    <t xml:space="preserve">65,59</t>
  </si>
  <si>
    <t xml:space="preserve">94,91%</t>
  </si>
  <si>
    <t xml:space="preserve"> 00004755 </t>
  </si>
  <si>
    <t xml:space="preserve">MARMORISTA / GRANITEIRO (HORISTA)</t>
  </si>
  <si>
    <t xml:space="preserve">3,3213840</t>
  </si>
  <si>
    <t xml:space="preserve">65,27</t>
  </si>
  <si>
    <t xml:space="preserve">94,94%</t>
  </si>
  <si>
    <t xml:space="preserve">216,3150000</t>
  </si>
  <si>
    <t xml:space="preserve">0,29</t>
  </si>
  <si>
    <t xml:space="preserve">62,73</t>
  </si>
  <si>
    <t xml:space="preserve">0,02%</t>
  </si>
  <si>
    <t xml:space="preserve">94,96%</t>
  </si>
  <si>
    <t xml:space="preserve"> 00037666 </t>
  </si>
  <si>
    <t xml:space="preserve">OPERADOR DE BETONEIRA ESTACIONARIA / MISTURADOR</t>
  </si>
  <si>
    <t xml:space="preserve">3,7664512</t>
  </si>
  <si>
    <t xml:space="preserve">16,37</t>
  </si>
  <si>
    <t xml:space="preserve">61,66</t>
  </si>
  <si>
    <t xml:space="preserve">94,98%</t>
  </si>
  <si>
    <t xml:space="preserve">1,1520000</t>
  </si>
  <si>
    <t xml:space="preserve">51,42</t>
  </si>
  <si>
    <t xml:space="preserve">59,24</t>
  </si>
  <si>
    <t xml:space="preserve">95,01%</t>
  </si>
  <si>
    <t xml:space="preserve"> 00041898 </t>
  </si>
  <si>
    <t xml:space="preserve">MARTELO DEMOLIDOR PNEUMATICO MANUAL, PESO  DE 28 KG, COM SILENCIADOR</t>
  </si>
  <si>
    <t xml:space="preserve">0,0014127</t>
  </si>
  <si>
    <t xml:space="preserve">41.573,58</t>
  </si>
  <si>
    <t xml:space="preserve">58,73</t>
  </si>
  <si>
    <t xml:space="preserve">95,03%</t>
  </si>
  <si>
    <t xml:space="preserve"> 941 </t>
  </si>
  <si>
    <t xml:space="preserve">Fardamento com mangas curta</t>
  </si>
  <si>
    <t xml:space="preserve">0,1971615</t>
  </si>
  <si>
    <t xml:space="preserve">236,86</t>
  </si>
  <si>
    <t xml:space="preserve">46,70</t>
  </si>
  <si>
    <t xml:space="preserve">95,05%</t>
  </si>
  <si>
    <t xml:space="preserve"> 00004251 </t>
  </si>
  <si>
    <t xml:space="preserve">OPERADOR DE JATO ABRASIVO OU JATISTA</t>
  </si>
  <si>
    <t xml:space="preserve">2,2749274</t>
  </si>
  <si>
    <t xml:space="preserve">20,51</t>
  </si>
  <si>
    <t xml:space="preserve">46,66</t>
  </si>
  <si>
    <t xml:space="preserve">95,07%</t>
  </si>
  <si>
    <t xml:space="preserve">7,54</t>
  </si>
  <si>
    <t xml:space="preserve">45,24</t>
  </si>
  <si>
    <t xml:space="preserve">95,08%</t>
  </si>
  <si>
    <t xml:space="preserve">0,35</t>
  </si>
  <si>
    <t xml:space="preserve">44,45</t>
  </si>
  <si>
    <t xml:space="preserve">95,10%</t>
  </si>
  <si>
    <t xml:space="preserve"> 00004254 </t>
  </si>
  <si>
    <t xml:space="preserve">OPERADOR DE GUINDASTE</t>
  </si>
  <si>
    <t xml:space="preserve">2,7064230</t>
  </si>
  <si>
    <t xml:space="preserve">15,85</t>
  </si>
  <si>
    <t xml:space="preserve">42,90</t>
  </si>
  <si>
    <t xml:space="preserve">95,12%</t>
  </si>
  <si>
    <t xml:space="preserve">0,75</t>
  </si>
  <si>
    <t xml:space="preserve">32,99</t>
  </si>
  <si>
    <t xml:space="preserve">0,01%</t>
  </si>
  <si>
    <t xml:space="preserve">95,13%</t>
  </si>
  <si>
    <t xml:space="preserve">0,01</t>
  </si>
  <si>
    <t xml:space="preserve">31,94</t>
  </si>
  <si>
    <t xml:space="preserve">95,14%</t>
  </si>
  <si>
    <t xml:space="preserve"> 00005318 </t>
  </si>
  <si>
    <t xml:space="preserve">DILUENTE AGUARRAS</t>
  </si>
  <si>
    <t xml:space="preserve">1,2021353</t>
  </si>
  <si>
    <t xml:space="preserve">26,53</t>
  </si>
  <si>
    <t xml:space="preserve">31,89</t>
  </si>
  <si>
    <t xml:space="preserve">95,16%</t>
  </si>
  <si>
    <t xml:space="preserve">7,7400000</t>
  </si>
  <si>
    <t xml:space="preserve">25,08</t>
  </si>
  <si>
    <t xml:space="preserve">95,17%</t>
  </si>
  <si>
    <t xml:space="preserve"> 00043485 </t>
  </si>
  <si>
    <t xml:space="preserve">EPI - FAMILIA ENCANADOR - HORISTA (ENCARGOS COMPLEMENTARES - COLETADO CAIXA)</t>
  </si>
  <si>
    <t xml:space="preserve">18,6490000</t>
  </si>
  <si>
    <t xml:space="preserve">1,33</t>
  </si>
  <si>
    <t xml:space="preserve">24,80</t>
  </si>
  <si>
    <t xml:space="preserve">95,18%</t>
  </si>
  <si>
    <t xml:space="preserve"> 00002705 </t>
  </si>
  <si>
    <t xml:space="preserve">ENERGIA ELETRICA ATE 2000 KWH INDUSTRIAL, SEM DEMANDA</t>
  </si>
  <si>
    <t xml:space="preserve">KWH</t>
  </si>
  <si>
    <t xml:space="preserve">25,5619067</t>
  </si>
  <si>
    <t xml:space="preserve">0,91</t>
  </si>
  <si>
    <t xml:space="preserve">23,26</t>
  </si>
  <si>
    <t xml:space="preserve">95,19%</t>
  </si>
  <si>
    <t xml:space="preserve">15,8004000</t>
  </si>
  <si>
    <t xml:space="preserve">21,01</t>
  </si>
  <si>
    <t xml:space="preserve"> 10517 </t>
  </si>
  <si>
    <t xml:space="preserve">Exames admissionais/demissionais (checkup)</t>
  </si>
  <si>
    <t xml:space="preserve">cj</t>
  </si>
  <si>
    <t xml:space="preserve">0,0525764</t>
  </si>
  <si>
    <t xml:space="preserve">396,27</t>
  </si>
  <si>
    <t xml:space="preserve">20,83</t>
  </si>
  <si>
    <t xml:space="preserve">95,20%</t>
  </si>
  <si>
    <t xml:space="preserve">0,6600000</t>
  </si>
  <si>
    <t xml:space="preserve">20,39</t>
  </si>
  <si>
    <t xml:space="preserve">95,21%</t>
  </si>
  <si>
    <t xml:space="preserve"> 00004253 </t>
  </si>
  <si>
    <t xml:space="preserve">OPERADOR DE GUINCHO OU GUINCHEIRO</t>
  </si>
  <si>
    <t xml:space="preserve">1,2058270</t>
  </si>
  <si>
    <t xml:space="preserve">19,11</t>
  </si>
  <si>
    <t xml:space="preserve">95,22%</t>
  </si>
  <si>
    <t xml:space="preserve"> 00012893 </t>
  </si>
  <si>
    <t xml:space="preserve">BOTA DE SEGURANCA COM BIQUEIRA DE ACO E COLARINHO ACOLCHOADO</t>
  </si>
  <si>
    <t xml:space="preserve">PAR</t>
  </si>
  <si>
    <t xml:space="preserve">0,1041528</t>
  </si>
  <si>
    <t xml:space="preserve">145,82</t>
  </si>
  <si>
    <t xml:space="preserve">15,19</t>
  </si>
  <si>
    <t xml:space="preserve"> 10599 </t>
  </si>
  <si>
    <t xml:space="preserve">Protetor solar fps 30 com 120ml</t>
  </si>
  <si>
    <t xml:space="preserve">0,2365938</t>
  </si>
  <si>
    <t xml:space="preserve">48,54</t>
  </si>
  <si>
    <t xml:space="preserve">11,48</t>
  </si>
  <si>
    <t xml:space="preserve">0,00%</t>
  </si>
  <si>
    <t xml:space="preserve">95,23%</t>
  </si>
  <si>
    <t xml:space="preserve"> 00036522 </t>
  </si>
  <si>
    <t xml:space="preserve">COMPRESSOR DE AR REBOCAVEL, VAZAO 189 PCM, PRESSAO EFETIVA DE TRABALHO 102 PSI, MOTOR DIESEL, POTENCIA 63 CV</t>
  </si>
  <si>
    <t xml:space="preserve">0,0000903</t>
  </si>
  <si>
    <t xml:space="preserve">125.836,21</t>
  </si>
  <si>
    <t xml:space="preserve">11,36</t>
  </si>
  <si>
    <t xml:space="preserve"> 00010742 </t>
  </si>
  <si>
    <t xml:space="preserve">TALHA MANUAL DE CORRENTE, CAPACIDADE DE 2 T COM ELEVACAO DE 3 M</t>
  </si>
  <si>
    <t xml:space="preserve">0,0069971</t>
  </si>
  <si>
    <t xml:space="preserve">1.491,09</t>
  </si>
  <si>
    <t xml:space="preserve">10,43</t>
  </si>
  <si>
    <t xml:space="preserve">95,24%</t>
  </si>
  <si>
    <t xml:space="preserve"> 10362 </t>
  </si>
  <si>
    <t xml:space="preserve">Seguro de vida e acidente em grupo</t>
  </si>
  <si>
    <t xml:space="preserve">16,56</t>
  </si>
  <si>
    <t xml:space="preserve">9,79</t>
  </si>
  <si>
    <t xml:space="preserve"> 00012892 </t>
  </si>
  <si>
    <t xml:space="preserve">LUVA RASPA DE COURO, CANO CURTO (PUNHO *7* CM)</t>
  </si>
  <si>
    <t xml:space="preserve">0,3023143</t>
  </si>
  <si>
    <t xml:space="preserve">27,34</t>
  </si>
  <si>
    <t xml:space="preserve">8,27</t>
  </si>
  <si>
    <t xml:space="preserve"> 00043461 </t>
  </si>
  <si>
    <t xml:space="preserve">FERRAMENTAS - FAMILIA ENCANADOR - HORISTA (ENCARGOS COMPLEMENTARES - COLETADO CAIXA)</t>
  </si>
  <si>
    <t xml:space="preserve">0,42</t>
  </si>
  <si>
    <t xml:space="preserve">95,25%</t>
  </si>
  <si>
    <t xml:space="preserve">0,1500000</t>
  </si>
  <si>
    <t xml:space="preserve">40,72</t>
  </si>
  <si>
    <t xml:space="preserve">6,11</t>
  </si>
  <si>
    <t xml:space="preserve"> 00043464 </t>
  </si>
  <si>
    <t xml:space="preserve">FERRAMENTAS - FAMILIA OPERADOR ESCAVADEIRA - HORISTA (ENCARGOS COMPLEMENTARES - COLETADO CAIXA)</t>
  </si>
  <si>
    <t xml:space="preserve">4,67</t>
  </si>
  <si>
    <t xml:space="preserve">1,3608000</t>
  </si>
  <si>
    <t xml:space="preserve">3,32</t>
  </si>
  <si>
    <t xml:space="preserve">4,52</t>
  </si>
  <si>
    <t xml:space="preserve"> 00002711 </t>
  </si>
  <si>
    <t xml:space="preserve">CARRINHO DE MAO DE ACO CAPACIDADE 50 A 60 L, PNEU COM CAMARA</t>
  </si>
  <si>
    <t xml:space="preserve">0,0170490</t>
  </si>
  <si>
    <t xml:space="preserve">264,18</t>
  </si>
  <si>
    <t xml:space="preserve">4,50</t>
  </si>
  <si>
    <t xml:space="preserve"> 00039813 </t>
  </si>
  <si>
    <t xml:space="preserve">MAQUINA TIPO VASO/TANQUE/JATO DE PRESSAO PORTATIL PARA JATEAMENTO, CONTROLE AUTOMATICO E REMOTO, CAMARA DE 1 SAIDA, 280 L, DIAM. *670* MM, BICO JATO CURTO VENTURI DE 5/16", MANGUEIRA DE 1" DE 10 M, COMPLETA (VALVULAS POP UP E DOSADORA, FUNDO CONICO ETC)</t>
  </si>
  <si>
    <t xml:space="preserve">49.702,50</t>
  </si>
  <si>
    <t xml:space="preserve">4,49</t>
  </si>
  <si>
    <t xml:space="preserve">95,26%</t>
  </si>
  <si>
    <t xml:space="preserve"> 00013896 </t>
  </si>
  <si>
    <t xml:space="preserve">VIBRADOR DE IMERSAO, DIAMETRO DA PONTEIRA DE *45* MM, COM MOTOR ELETRICO TRIFASICO DE 2 HP (2 CV)</t>
  </si>
  <si>
    <t xml:space="preserve">0,0009123</t>
  </si>
  <si>
    <t xml:space="preserve">4.704,29</t>
  </si>
  <si>
    <t xml:space="preserve">4,29</t>
  </si>
  <si>
    <t xml:space="preserve"> 10596 </t>
  </si>
  <si>
    <t xml:space="preserve">Protetor auricular</t>
  </si>
  <si>
    <t xml:space="preserve">6,47</t>
  </si>
  <si>
    <t xml:space="preserve">3,83</t>
  </si>
  <si>
    <t xml:space="preserve"> 00014618 </t>
  </si>
  <si>
    <t xml:space="preserve">SERRA CIRCULAR DE BANCADA COM MOTOR ELETRICO, POTENCIA DE *1600* W, PARA DISCO DE DIAMETRO DE 10" (250 MM)</t>
  </si>
  <si>
    <t xml:space="preserve">0,0012504</t>
  </si>
  <si>
    <t xml:space="preserve">2.762,75</t>
  </si>
  <si>
    <t xml:space="preserve">3,45</t>
  </si>
  <si>
    <t xml:space="preserve"> 00010535 </t>
  </si>
  <si>
    <t xml:space="preserve">BETONEIRA CAPACIDADE NOMINAL 400 L, CAPACIDADE DE MISTURA  280 L, MOTOR ELETRICO TRIFASICO 220/380 V POTENCIA 2 CV, SEM CARREGADOR</t>
  </si>
  <si>
    <t xml:space="preserve">0,0004000</t>
  </si>
  <si>
    <t xml:space="preserve">7.925,40</t>
  </si>
  <si>
    <t xml:space="preserve">3,17</t>
  </si>
  <si>
    <t xml:space="preserve">2,88</t>
  </si>
  <si>
    <t xml:space="preserve"> 00013761 </t>
  </si>
  <si>
    <t xml:space="preserve">APARELHO CORTE OXI-ACETILENO PARA SOLDA E CORTE CONTENDO MACARICO SOLDA, BICO DE CORTE, CILINDROS, REGULADORES, MANGUEIRAS E CARRINHO</t>
  </si>
  <si>
    <t xml:space="preserve">0,0008300</t>
  </si>
  <si>
    <t xml:space="preserve">3.122,66</t>
  </si>
  <si>
    <t xml:space="preserve">2,59</t>
  </si>
  <si>
    <t xml:space="preserve"> 00012895 </t>
  </si>
  <si>
    <t xml:space="preserve">CAPACETE DE SEGURANCA ABA FRONTAL COM SUSPENSAO DE POLIETILENO, SEM JUGULAR (CLASSE B)</t>
  </si>
  <si>
    <t xml:space="preserve">0,0788646</t>
  </si>
  <si>
    <t xml:space="preserve">30,38</t>
  </si>
  <si>
    <t xml:space="preserve">2,40</t>
  </si>
  <si>
    <t xml:space="preserve"> 00012894 </t>
  </si>
  <si>
    <t xml:space="preserve">CAPA PARA CHUVA EM PVC COM FORRO DE POLIESTER, COM CAPUZ (AMARELA OU AZUL)</t>
  </si>
  <si>
    <t xml:space="preserve">0,0262882</t>
  </si>
  <si>
    <t xml:space="preserve">39,49</t>
  </si>
  <si>
    <t xml:space="preserve"> 1651 </t>
  </si>
  <si>
    <t xml:space="preserve">Óculos branco proteção</t>
  </si>
  <si>
    <t xml:space="preserve">pr</t>
  </si>
  <si>
    <t xml:space="preserve">8,38</t>
  </si>
  <si>
    <t xml:space="preserve">0,87</t>
  </si>
  <si>
    <t xml:space="preserve">95,27%</t>
  </si>
  <si>
    <t xml:space="preserve">0,0162000</t>
  </si>
  <si>
    <t xml:space="preserve">53,27</t>
  </si>
  <si>
    <t xml:space="preserve">0,86</t>
  </si>
  <si>
    <t xml:space="preserve"> 10788 </t>
  </si>
  <si>
    <t xml:space="preserve">Pá quadrada</t>
  </si>
  <si>
    <t xml:space="preserve">48,74</t>
  </si>
  <si>
    <t xml:space="preserve">0,83</t>
  </si>
  <si>
    <t xml:space="preserve"> 00036487 </t>
  </si>
  <si>
    <t xml:space="preserve">GUINCHO ELETRICO DE COLUNA, CAPACIDADE 400 KG, COM MOTO FREIO, MOTOR TRIFASICO DE 1,25 CV</t>
  </si>
  <si>
    <t xml:space="preserve">0,0001152</t>
  </si>
  <si>
    <t xml:space="preserve">6.336,88</t>
  </si>
  <si>
    <t xml:space="preserve">0,73</t>
  </si>
  <si>
    <t xml:space="preserve"> 11249 </t>
  </si>
  <si>
    <t xml:space="preserve">Serra circular eletrica portatil</t>
  </si>
  <si>
    <t xml:space="preserve">0,0010000</t>
  </si>
  <si>
    <t xml:space="preserve">684,22</t>
  </si>
  <si>
    <t xml:space="preserve">0,68</t>
  </si>
  <si>
    <t xml:space="preserve"> 4728 </t>
  </si>
  <si>
    <t xml:space="preserve">Talhadeira chata 10" Talhadeira chara 10"</t>
  </si>
  <si>
    <t xml:space="preserve">0,0255735</t>
  </si>
  <si>
    <t xml:space="preserve">24,54</t>
  </si>
  <si>
    <t xml:space="preserve"> 4729 </t>
  </si>
  <si>
    <t xml:space="preserve">Marreta 1 kg com cabo</t>
  </si>
  <si>
    <t xml:space="preserve">0,0085245</t>
  </si>
  <si>
    <t xml:space="preserve">41,60</t>
  </si>
  <si>
    <t xml:space="preserve"> 11248 </t>
  </si>
  <si>
    <t xml:space="preserve">Furadeira e Parafusadeira eletrica Bosch ou Similar profissional</t>
  </si>
  <si>
    <t xml:space="preserve">324,94</t>
  </si>
  <si>
    <t xml:space="preserve">0,32</t>
  </si>
  <si>
    <t xml:space="preserve"> 11244 </t>
  </si>
  <si>
    <t xml:space="preserve">Martelo com unha</t>
  </si>
  <si>
    <t xml:space="preserve">0,0020000</t>
  </si>
  <si>
    <t xml:space="preserve">50,06</t>
  </si>
  <si>
    <t xml:space="preserve">0,10</t>
  </si>
  <si>
    <t xml:space="preserve"> 10579 </t>
  </si>
  <si>
    <t xml:space="preserve">Chave de fenda chata 30 cm</t>
  </si>
  <si>
    <t xml:space="preserve">30,23</t>
  </si>
  <si>
    <t xml:space="preserve">0,06</t>
  </si>
  <si>
    <t xml:space="preserve"> 00004222 </t>
  </si>
  <si>
    <t xml:space="preserve">GASOLINA COMUM</t>
  </si>
  <si>
    <t xml:space="preserve">0,0078610</t>
  </si>
  <si>
    <t xml:space="preserve">6,56</t>
  </si>
  <si>
    <t xml:space="preserve">0,05</t>
  </si>
  <si>
    <t xml:space="preserve"> 10578 </t>
  </si>
  <si>
    <t xml:space="preserve">Formão grande</t>
  </si>
  <si>
    <t xml:space="preserve">20,01</t>
  </si>
  <si>
    <t xml:space="preserve">0,04</t>
  </si>
  <si>
    <t xml:space="preserve"> 10577 </t>
  </si>
  <si>
    <t xml:space="preserve">Serrote 40cm</t>
  </si>
  <si>
    <t xml:space="preserve">0,03</t>
  </si>
  <si>
    <t xml:space="preserve"> 00013458 </t>
  </si>
  <si>
    <t xml:space="preserve">COMPACTADOR DE SOLOS DE PERCURSAO (SOQUETE) COM MOTOR A GASOLINA 4 TEMPOS DE 4 HP (4 CV)</t>
  </si>
  <si>
    <t xml:space="preserve">0,0000015</t>
  </si>
  <si>
    <t xml:space="preserve">18.495,29</t>
  </si>
  <si>
    <t xml:space="preserve">Totais por Tipo</t>
  </si>
  <si>
    <t xml:space="preserve">Equipamento para Aquisição Permanente</t>
  </si>
  <si>
    <t xml:space="preserve">Aluguel</t>
  </si>
  <si>
    <t xml:space="preserve">Verba</t>
  </si>
</sst>
</file>

<file path=xl/styles.xml><?xml version="1.0" encoding="utf-8"?>
<styleSheet xmlns="http://schemas.openxmlformats.org/spreadsheetml/2006/main">
  <numFmts count="16">
    <numFmt numFmtId="164" formatCode="General"/>
    <numFmt numFmtId="165" formatCode="_-&quot;R$&quot;* #,##0.00_-;&quot;-R$&quot;* #,##0.00_-;_-&quot;R$&quot;* \-??_-;_-@_-"/>
    <numFmt numFmtId="166" formatCode="0%"/>
    <numFmt numFmtId="167" formatCode="#,##0.000\ ;&quot; (&quot;#,##0.000\);&quot; -&quot;#\ ;@\ "/>
    <numFmt numFmtId="168" formatCode="0.00%"/>
    <numFmt numFmtId="169" formatCode="#,##0.00"/>
    <numFmt numFmtId="170" formatCode="0.00"/>
    <numFmt numFmtId="171" formatCode="#,##0.0000000"/>
    <numFmt numFmtId="172" formatCode="#,##0.0000"/>
    <numFmt numFmtId="173" formatCode="&quot;R$ &quot;#,##0.00;&quot;-R$ &quot;#,##0.00"/>
    <numFmt numFmtId="174" formatCode="_-[$R$-416]* #,##0.00_-;\-[$R$-416]* #,##0.00_-;_-[$R$-416]* \-??_-;_-@_-"/>
    <numFmt numFmtId="175" formatCode="&quot;R$&quot;#,##0.00;[RED]&quot;-R$&quot;#,##0.00"/>
    <numFmt numFmtId="176" formatCode="_(* #,##0.00_);_(* \(#,##0.00\);_(* \-??_);_(@_)"/>
    <numFmt numFmtId="177" formatCode="General"/>
    <numFmt numFmtId="178" formatCode="@"/>
    <numFmt numFmtId="179" formatCode="&quot;R$ &quot;#,##0.00;[RED]&quot;-R$ &quot;#,##0.00"/>
  </numFmts>
  <fonts count="43">
    <font>
      <sz val="11"/>
      <name val="Arial"/>
      <family val="1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  <charset val="1"/>
    </font>
    <font>
      <sz val="10"/>
      <name val="Arial"/>
      <family val="2"/>
      <charset val="1"/>
    </font>
    <font>
      <sz val="12"/>
      <color rgb="FF000000"/>
      <name val="Verdana"/>
      <family val="2"/>
      <charset val="1"/>
    </font>
    <font>
      <b val="true"/>
      <sz val="11"/>
      <name val="Arial"/>
      <family val="1"/>
      <charset val="1"/>
    </font>
    <font>
      <b val="true"/>
      <sz val="10"/>
      <name val="Arial"/>
      <family val="1"/>
      <charset val="1"/>
    </font>
    <font>
      <b val="true"/>
      <sz val="10"/>
      <color rgb="FF000000"/>
      <name val="Arial"/>
      <family val="1"/>
      <charset val="1"/>
    </font>
    <font>
      <sz val="10"/>
      <color rgb="FF000000"/>
      <name val="Arial"/>
      <family val="1"/>
      <charset val="1"/>
    </font>
    <font>
      <sz val="10"/>
      <name val="Arial"/>
      <family val="1"/>
      <charset val="1"/>
    </font>
    <font>
      <b val="true"/>
      <sz val="14"/>
      <name val="Arial"/>
      <family val="2"/>
      <charset val="1"/>
    </font>
    <font>
      <sz val="12"/>
      <name val="Arial"/>
      <family val="2"/>
      <charset val="1"/>
    </font>
    <font>
      <b val="true"/>
      <sz val="12"/>
      <name val="Arial"/>
      <family val="2"/>
      <charset val="1"/>
    </font>
    <font>
      <sz val="11"/>
      <name val="Arial"/>
      <family val="2"/>
      <charset val="1"/>
    </font>
    <font>
      <b val="true"/>
      <sz val="14"/>
      <name val="Arial"/>
      <family val="1"/>
      <charset val="1"/>
    </font>
    <font>
      <b val="true"/>
      <sz val="10"/>
      <name val="Times New Roman"/>
      <family val="1"/>
      <charset val="1"/>
    </font>
    <font>
      <sz val="10"/>
      <name val="Times New Roman"/>
      <family val="1"/>
      <charset val="1"/>
    </font>
    <font>
      <b val="true"/>
      <u val="single"/>
      <sz val="10"/>
      <name val="Times New Roman"/>
      <family val="1"/>
      <charset val="1"/>
    </font>
    <font>
      <b val="true"/>
      <sz val="12"/>
      <name val="Times New Roman"/>
      <family val="1"/>
      <charset val="1"/>
    </font>
    <font>
      <b val="true"/>
      <sz val="9"/>
      <name val="Times New Roman"/>
      <family val="1"/>
      <charset val="1"/>
    </font>
    <font>
      <b val="true"/>
      <sz val="10"/>
      <color rgb="FFFF0000"/>
      <name val="Arial"/>
      <family val="1"/>
      <charset val="1"/>
    </font>
    <font>
      <sz val="8"/>
      <name val="Times New Roman"/>
      <family val="1"/>
      <charset val="1"/>
    </font>
    <font>
      <b val="true"/>
      <sz val="10"/>
      <color rgb="FFFF0000"/>
      <name val="Times New Roman"/>
      <family val="1"/>
      <charset val="1"/>
    </font>
    <font>
      <sz val="10"/>
      <color rgb="FFFFFFFF"/>
      <name val="Times New Roman"/>
      <family val="1"/>
      <charset val="1"/>
    </font>
    <font>
      <i val="true"/>
      <sz val="9"/>
      <name val="Times New Roman"/>
      <family val="1"/>
      <charset val="1"/>
    </font>
    <font>
      <b val="true"/>
      <i val="true"/>
      <u val="single"/>
      <sz val="9"/>
      <name val="Times New Roman"/>
      <family val="1"/>
      <charset val="1"/>
    </font>
    <font>
      <sz val="10"/>
      <color rgb="FFFF0000"/>
      <name val="Times New Roman"/>
      <family val="1"/>
      <charset val="1"/>
    </font>
    <font>
      <i val="true"/>
      <sz val="9"/>
      <name val="Tahoma"/>
      <family val="2"/>
      <charset val="1"/>
    </font>
    <font>
      <b val="true"/>
      <sz val="14"/>
      <name val="Calibri"/>
      <family val="2"/>
      <charset val="1"/>
    </font>
    <font>
      <sz val="14"/>
      <name val="Calibri"/>
      <family val="2"/>
      <charset val="1"/>
    </font>
    <font>
      <b val="true"/>
      <sz val="12"/>
      <color rgb="FF000000"/>
      <name val="Times New Roman"/>
      <family val="1"/>
      <charset val="1"/>
    </font>
    <font>
      <sz val="11"/>
      <color rgb="FF000000"/>
      <name val="Calibri"/>
      <family val="2"/>
      <charset val="1"/>
    </font>
    <font>
      <b val="true"/>
      <sz val="10"/>
      <color rgb="FF00B05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 val="true"/>
      <sz val="14"/>
      <color rgb="FF000000"/>
      <name val="Times New Roman"/>
      <family val="1"/>
      <charset val="1"/>
    </font>
    <font>
      <b val="true"/>
      <sz val="14"/>
      <name val="Times New Roman"/>
      <family val="1"/>
      <charset val="1"/>
    </font>
    <font>
      <b val="true"/>
      <sz val="11"/>
      <name val="Calibri"/>
      <family val="2"/>
      <charset val="1"/>
    </font>
    <font>
      <sz val="10"/>
      <name val="Calibri"/>
      <family val="2"/>
      <charset val="1"/>
    </font>
    <font>
      <b val="true"/>
      <sz val="10"/>
      <name val="Calibri"/>
      <family val="2"/>
      <charset val="1"/>
    </font>
    <font>
      <b val="true"/>
      <i val="true"/>
      <sz val="9"/>
      <name val="Times New Roman"/>
      <family val="1"/>
      <charset val="1"/>
    </font>
    <font>
      <i val="true"/>
      <sz val="9"/>
      <name val="Calibri"/>
      <family val="2"/>
      <charset val="1"/>
    </font>
  </fonts>
  <fills count="14">
    <fill>
      <patternFill patternType="none"/>
    </fill>
    <fill>
      <patternFill patternType="gray125"/>
    </fill>
    <fill>
      <patternFill patternType="solid">
        <fgColor rgb="FFB4C7E7"/>
        <bgColor rgb="FFB7CBE3"/>
      </patternFill>
    </fill>
    <fill>
      <patternFill patternType="solid">
        <fgColor rgb="FFFFFFFF"/>
        <bgColor rgb="FFF2F2F2"/>
      </patternFill>
    </fill>
    <fill>
      <patternFill patternType="solid">
        <fgColor rgb="FFD8ECF6"/>
        <bgColor rgb="FFDFF0D8"/>
      </patternFill>
    </fill>
    <fill>
      <patternFill patternType="solid">
        <fgColor rgb="FFDFF0D8"/>
        <bgColor rgb="FFD8ECF6"/>
      </patternFill>
    </fill>
    <fill>
      <patternFill patternType="solid">
        <fgColor rgb="FFEFEFEF"/>
        <bgColor rgb="FFF2F2F2"/>
      </patternFill>
    </fill>
    <fill>
      <patternFill patternType="solid">
        <fgColor rgb="FFD6D6D6"/>
        <bgColor rgb="FFCCCCCC"/>
      </patternFill>
    </fill>
    <fill>
      <patternFill patternType="solid">
        <fgColor rgb="FFA6A6A6"/>
        <bgColor rgb="FFBFBFBF"/>
      </patternFill>
    </fill>
    <fill>
      <patternFill patternType="solid">
        <fgColor rgb="FFBFBFBF"/>
        <bgColor rgb="FFCCCCCC"/>
      </patternFill>
    </fill>
    <fill>
      <patternFill patternType="solid">
        <fgColor rgb="FFF2F2F2"/>
        <bgColor rgb="FFEFEFEF"/>
      </patternFill>
    </fill>
    <fill>
      <patternFill patternType="solid">
        <fgColor rgb="FFFFFF00"/>
        <bgColor rgb="FFFFFF00"/>
      </patternFill>
    </fill>
    <fill>
      <patternFill patternType="solid">
        <fgColor rgb="FFB7CBE3"/>
        <bgColor rgb="FFB4C7E7"/>
      </patternFill>
    </fill>
    <fill>
      <patternFill patternType="solid">
        <fgColor rgb="FFF7F3DF"/>
        <bgColor rgb="FFF2F2F2"/>
      </patternFill>
    </fill>
  </fills>
  <borders count="26">
    <border diagonalUp="false" diagonalDown="false">
      <left/>
      <right/>
      <top/>
      <bottom/>
      <diagonal/>
    </border>
    <border diagonalUp="false" diagonalDown="false"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 diagonalUp="false" diagonalDown="false">
      <left/>
      <right/>
      <top/>
      <bottom style="thick">
        <color rgb="FFFF5500"/>
      </bottom>
      <diagonal/>
    </border>
    <border diagonalUp="false" diagonalDown="false">
      <left/>
      <right/>
      <top style="thick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33" fillId="2" borderId="0" applyFont="true" applyBorder="false" applyAlignment="true" applyProtection="false">
      <alignment horizontal="general" vertical="bottom" textRotation="0" wrapText="false" indent="0" shrinkToFit="false"/>
    </xf>
  </cellStyleXfs>
  <cellXfs count="18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7" fillId="3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3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8" fillId="3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8" fillId="3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3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3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3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7" fillId="3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4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9" fillId="4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9" fontId="9" fillId="4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9" fillId="4" borderId="1" xfId="19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10" fillId="5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5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0" fillId="5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9" fontId="10" fillId="5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10" fillId="5" borderId="1" xfId="19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9" fillId="4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4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9" fillId="4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9" fillId="4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9" fillId="4" borderId="1" xfId="19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1" fillId="3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8" fillId="3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1" fillId="3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8" fillId="3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9" fontId="8" fillId="3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8" fillId="3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8" fontId="8" fillId="3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11" fillId="3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4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8" fillId="3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70" fontId="8" fillId="3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9" fontId="8" fillId="3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71" fontId="10" fillId="5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1" fillId="6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6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1" fillId="6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1" fontId="11" fillId="6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9" fontId="11" fillId="6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1" fillId="3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9" fontId="11" fillId="3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11" fillId="3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1" fontId="8" fillId="3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10" fillId="5" borderId="3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7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7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1" fillId="7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1" fontId="11" fillId="7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9" fontId="11" fillId="7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2" fontId="11" fillId="6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2" fontId="8" fillId="3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8" fillId="3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9" fontId="8" fillId="3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0" xfId="25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2" fillId="0" borderId="0" xfId="2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0" borderId="0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0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0" xfId="25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4" fillId="8" borderId="4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4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4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4" xfId="25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4" fillId="9" borderId="4" xfId="25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3" fillId="0" borderId="4" xfId="25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3" fillId="0" borderId="4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68" fontId="13" fillId="0" borderId="4" xfId="25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3" fillId="10" borderId="4" xfId="25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3" fillId="10" borderId="4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68" fontId="13" fillId="10" borderId="4" xfId="25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4" fillId="10" borderId="4" xfId="25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4" fillId="10" borderId="4" xfId="25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4" fillId="0" borderId="4" xfId="25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4" fillId="8" borderId="4" xfId="25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8" fontId="14" fillId="8" borderId="4" xfId="25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0" xfId="2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2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4" fillId="0" borderId="0" xfId="21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3" borderId="0" xfId="21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7" fillId="3" borderId="0" xfId="21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15" fillId="3" borderId="0" xfId="21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16" fillId="3" borderId="0" xfId="21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7" fillId="0" borderId="4" xfId="2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0" borderId="0" xfId="22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8" fillId="0" borderId="0" xfId="22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8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2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22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5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20" fillId="11" borderId="6" xfId="21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74" fontId="18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5" fontId="18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11" borderId="7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18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21" fillId="0" borderId="8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9" fontId="22" fillId="3" borderId="6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4" fontId="23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18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8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7" fontId="22" fillId="3" borderId="6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9" fontId="8" fillId="3" borderId="0" xfId="21" applyFont="true" applyBorder="false" applyAlignment="true" applyProtection="false">
      <alignment horizontal="right" vertical="top" textRotation="0" wrapText="true" indent="0" shrinkToFit="false"/>
      <protection locked="true" hidden="false"/>
    </xf>
    <xf numFmtId="169" fontId="8" fillId="3" borderId="6" xfId="21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17" fillId="0" borderId="8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8" fontId="17" fillId="0" borderId="9" xfId="24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17" fillId="0" borderId="8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4" fillId="0" borderId="6" xfId="2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17" fillId="0" borderId="10" xfId="24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8" fontId="17" fillId="0" borderId="11" xfId="24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7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8" fontId="18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8" fillId="0" borderId="0" xfId="24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25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6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76" fontId="25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8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9" fillId="0" borderId="0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0" fillId="0" borderId="0" xfId="2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1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0" fillId="0" borderId="0" xfId="22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2" fillId="2" borderId="12" xfId="26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2" fillId="2" borderId="4" xfId="26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0" borderId="4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13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7" fillId="0" borderId="14" xfId="24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34" fillId="0" borderId="14" xfId="24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8" fontId="17" fillId="0" borderId="4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8" fontId="17" fillId="0" borderId="14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15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8" fontId="18" fillId="0" borderId="14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4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4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16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24" fillId="0" borderId="14" xfId="24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5" fillId="0" borderId="0" xfId="2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5" fillId="2" borderId="17" xfId="2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6" fillId="12" borderId="13" xfId="26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37" fillId="12" borderId="4" xfId="24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18" fillId="0" borderId="18" xfId="2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7" fillId="0" borderId="0" xfId="26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37" fillId="0" borderId="0" xfId="24" applyFont="true" applyBorder="true" applyAlignment="true" applyProtection="true">
      <alignment horizontal="center" vertical="bottom" textRotation="0" wrapText="false" indent="0" shrinkToFit="false"/>
      <protection locked="true" hidden="true"/>
    </xf>
    <xf numFmtId="164" fontId="18" fillId="0" borderId="0" xfId="2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19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19" xfId="2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8" fillId="0" borderId="0" xfId="21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7" fillId="0" borderId="0" xfId="21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7" fillId="0" borderId="20" xfId="21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8" fillId="0" borderId="14" xfId="21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0" xfId="2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38" fillId="0" borderId="0" xfId="2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9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0" fillId="0" borderId="0" xfId="22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5" fontId="17" fillId="11" borderId="6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17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8" fillId="0" borderId="14" xfId="24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7" fillId="0" borderId="21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8" fontId="18" fillId="0" borderId="22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7" fillId="0" borderId="21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8" fillId="0" borderId="23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7" fillId="0" borderId="24" xfId="24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8" fontId="28" fillId="0" borderId="25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28" fillId="0" borderId="14" xfId="24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6" fillId="0" borderId="18" xfId="26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41" fillId="0" borderId="0" xfId="21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2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16" xfId="21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0" borderId="16" xfId="21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8" fillId="0" borderId="0" xfId="21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10" fillId="13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0" fillId="13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13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9" fontId="10" fillId="13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9" fontId="11" fillId="3" borderId="0" xfId="0" applyFont="true" applyBorder="false" applyAlignment="true" applyProtection="false">
      <alignment horizontal="right" vertical="top" textRotation="0" wrapText="true" indent="0" shrinkToFit="false"/>
      <protection locked="true" hidden="false"/>
    </xf>
  </cellXfs>
  <cellStyles count="1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oeda 2" xfId="20"/>
    <cellStyle name="Normal 2" xfId="21"/>
    <cellStyle name="Normal 2 2" xfId="22"/>
    <cellStyle name="Normal 5" xfId="23"/>
    <cellStyle name="Porcentagem 2" xfId="24"/>
    <cellStyle name="Texto Explicativo 2" xfId="25"/>
    <cellStyle name="Excel Built-in 40% - Accent1" xfId="26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7F3DF"/>
      <rgbColor rgb="FFD8ECF6"/>
      <rgbColor rgb="FF660066"/>
      <rgbColor rgb="FFFF8080"/>
      <rgbColor rgb="FF0066CC"/>
      <rgbColor rgb="FFB7CBE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FEFEF"/>
      <rgbColor rgb="FFDFF0D8"/>
      <rgbColor rgb="FFF2F2F2"/>
      <rgbColor rgb="FFB4C7E7"/>
      <rgbColor rgb="FFFF99CC"/>
      <rgbColor rgb="FFCCCCCC"/>
      <rgbColor rgb="FFD6D6D6"/>
      <rgbColor rgb="FF3366FF"/>
      <rgbColor rgb="FF33CCCC"/>
      <rgbColor rgb="FF99CC00"/>
      <rgbColor rgb="FFFFCC00"/>
      <rgbColor rgb="FFFF9900"/>
      <rgbColor rgb="FFFF5500"/>
      <rgbColor rgb="FF666699"/>
      <rgbColor rgb="FFA6A6A6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2.jpeg"/><Relationship Id="rId2" Type="http://schemas.openxmlformats.org/officeDocument/2006/relationships/image" Target="../media/image3.wmf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4.wmf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</xdr:col>
      <xdr:colOff>559080</xdr:colOff>
      <xdr:row>1</xdr:row>
      <xdr:rowOff>732960</xdr:rowOff>
    </xdr:to>
    <xdr:pic>
      <xdr:nvPicPr>
        <xdr:cNvPr id="0" name="Imagem 1" descr=""/>
        <xdr:cNvPicPr/>
      </xdr:nvPicPr>
      <xdr:blipFill>
        <a:blip r:embed="rId1"/>
        <a:stretch/>
      </xdr:blipFill>
      <xdr:spPr>
        <a:xfrm>
          <a:off x="0" y="0"/>
          <a:ext cx="1333080" cy="9234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0</xdr:colOff>
      <xdr:row>2</xdr:row>
      <xdr:rowOff>0</xdr:rowOff>
    </xdr:from>
    <xdr:to>
      <xdr:col>1</xdr:col>
      <xdr:colOff>1904760</xdr:colOff>
      <xdr:row>11</xdr:row>
      <xdr:rowOff>66240</xdr:rowOff>
    </xdr:to>
    <xdr:pic>
      <xdr:nvPicPr>
        <xdr:cNvPr id="1" name="Imagem 5" descr=""/>
        <xdr:cNvPicPr/>
      </xdr:nvPicPr>
      <xdr:blipFill>
        <a:blip r:embed="rId1"/>
        <a:stretch/>
      </xdr:blipFill>
      <xdr:spPr>
        <a:xfrm>
          <a:off x="376920" y="323640"/>
          <a:ext cx="1904760" cy="1666440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1</xdr:col>
      <xdr:colOff>857520</xdr:colOff>
      <xdr:row>76</xdr:row>
      <xdr:rowOff>142920</xdr:rowOff>
    </xdr:from>
    <xdr:to>
      <xdr:col>3</xdr:col>
      <xdr:colOff>123840</xdr:colOff>
      <xdr:row>79</xdr:row>
      <xdr:rowOff>123840</xdr:rowOff>
    </xdr:to>
    <xdr:pic>
      <xdr:nvPicPr>
        <xdr:cNvPr id="2" name="Picture 1" descr=""/>
        <xdr:cNvPicPr/>
      </xdr:nvPicPr>
      <xdr:blipFill>
        <a:blip r:embed="rId2"/>
        <a:stretch/>
      </xdr:blipFill>
      <xdr:spPr>
        <a:xfrm>
          <a:off x="1234440" y="13411080"/>
          <a:ext cx="3639600" cy="466560"/>
        </a:xfrm>
        <a:prstGeom prst="rect">
          <a:avLst/>
        </a:prstGeom>
        <a:ln w="0">
          <a:solidFill>
            <a:srgbClr val="000000"/>
          </a:solidFill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4</xdr:col>
      <xdr:colOff>57240</xdr:colOff>
      <xdr:row>12</xdr:row>
      <xdr:rowOff>57960</xdr:rowOff>
    </xdr:from>
    <xdr:to>
      <xdr:col>5</xdr:col>
      <xdr:colOff>480240</xdr:colOff>
      <xdr:row>13</xdr:row>
      <xdr:rowOff>148680</xdr:rowOff>
    </xdr:to>
    <xdr:sp>
      <xdr:nvSpPr>
        <xdr:cNvPr id="3" name="Seta para a esquerda e para cima 19"/>
        <xdr:cNvSpPr/>
      </xdr:nvSpPr>
      <xdr:spPr>
        <a:xfrm>
          <a:off x="6954480" y="2105640"/>
          <a:ext cx="2009880" cy="252720"/>
        </a:xfrm>
        <a:prstGeom prst="leftUpArrow">
          <a:avLst>
            <a:gd name="adj1" fmla="val 25000"/>
            <a:gd name="adj2" fmla="val 25000"/>
            <a:gd name="adj3" fmla="val 25000"/>
          </a:avLst>
        </a:prstGeom>
        <a:solidFill>
          <a:srgbClr val="4472c4"/>
        </a:solidFill>
        <a:ln>
          <a:solidFill>
            <a:srgbClr val="32549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twoCell">
    <xdr:from>
      <xdr:col>0</xdr:col>
      <xdr:colOff>57240</xdr:colOff>
      <xdr:row>41</xdr:row>
      <xdr:rowOff>57960</xdr:rowOff>
    </xdr:from>
    <xdr:to>
      <xdr:col>1</xdr:col>
      <xdr:colOff>480240</xdr:colOff>
      <xdr:row>42</xdr:row>
      <xdr:rowOff>148680</xdr:rowOff>
    </xdr:to>
    <xdr:sp>
      <xdr:nvSpPr>
        <xdr:cNvPr id="4" name="Seta para a esquerda e para cima 19"/>
        <xdr:cNvSpPr/>
      </xdr:nvSpPr>
      <xdr:spPr>
        <a:xfrm>
          <a:off x="57240" y="7144560"/>
          <a:ext cx="1777320" cy="252360"/>
        </a:xfrm>
        <a:prstGeom prst="leftUpArrow">
          <a:avLst>
            <a:gd name="adj1" fmla="val 25000"/>
            <a:gd name="adj2" fmla="val 25000"/>
            <a:gd name="adj3" fmla="val 25000"/>
          </a:avLst>
        </a:prstGeom>
        <a:solidFill>
          <a:srgbClr val="4472c4"/>
        </a:solidFill>
        <a:ln>
          <a:solidFill>
            <a:srgbClr val="32549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absolute">
    <xdr:from>
      <xdr:col>1</xdr:col>
      <xdr:colOff>228600</xdr:colOff>
      <xdr:row>18</xdr:row>
      <xdr:rowOff>142920</xdr:rowOff>
    </xdr:from>
    <xdr:to>
      <xdr:col>1</xdr:col>
      <xdr:colOff>3800880</xdr:colOff>
      <xdr:row>21</xdr:row>
      <xdr:rowOff>123840</xdr:rowOff>
    </xdr:to>
    <xdr:pic>
      <xdr:nvPicPr>
        <xdr:cNvPr id="5" name="Picture 1" descr=""/>
        <xdr:cNvPicPr/>
      </xdr:nvPicPr>
      <xdr:blipFill>
        <a:blip r:embed="rId1"/>
        <a:stretch/>
      </xdr:blipFill>
      <xdr:spPr>
        <a:xfrm>
          <a:off x="1582920" y="3352680"/>
          <a:ext cx="3572280" cy="466560"/>
        </a:xfrm>
        <a:prstGeom prst="rect">
          <a:avLst/>
        </a:prstGeom>
        <a:ln w="0">
          <a:solidFill>
            <a:srgbClr val="000000"/>
          </a:solidFill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J92"/>
  <sheetViews>
    <sheetView showFormulas="false" showGridLines="true" showRowColHeaders="true" showZeros="true" rightToLeft="false" tabSelected="true" showOutlineSymbols="false" defaultGridColor="true" view="normal" topLeftCell="A1" colorId="64" zoomScale="85" zoomScaleNormal="85" zoomScalePageLayoutView="100" workbookViewId="0">
      <selection pane="topLeft" activeCell="I2" activeCellId="0" sqref="I2"/>
    </sheetView>
  </sheetViews>
  <sheetFormatPr defaultColWidth="8.609375" defaultRowHeight="14.25" zeroHeight="false" outlineLevelRow="0" outlineLevelCol="0"/>
  <cols>
    <col collapsed="false" customWidth="true" hidden="false" outlineLevel="0" max="2" min="1" style="0" width="10"/>
    <col collapsed="false" customWidth="true" hidden="false" outlineLevel="0" max="3" min="3" style="0" width="15"/>
    <col collapsed="false" customWidth="true" hidden="false" outlineLevel="0" max="4" min="4" style="0" width="60"/>
    <col collapsed="false" customWidth="true" hidden="false" outlineLevel="0" max="5" min="5" style="0" width="11.38"/>
    <col collapsed="false" customWidth="true" hidden="false" outlineLevel="0" max="6" min="6" style="0" width="14.62"/>
    <col collapsed="false" customWidth="true" hidden="false" outlineLevel="0" max="10" min="7" style="0" width="13"/>
  </cols>
  <sheetData>
    <row r="1" customFormat="false" ht="15" hidden="false" customHeight="true" outlineLevel="0" collapsed="false">
      <c r="A1" s="1"/>
      <c r="B1" s="1"/>
      <c r="C1" s="1"/>
      <c r="D1" s="1" t="s">
        <v>0</v>
      </c>
      <c r="E1" s="2" t="s">
        <v>1</v>
      </c>
      <c r="F1" s="2"/>
      <c r="G1" s="2" t="s">
        <v>2</v>
      </c>
      <c r="H1" s="2"/>
      <c r="I1" s="2" t="s">
        <v>3</v>
      </c>
      <c r="J1" s="2"/>
    </row>
    <row r="2" customFormat="false" ht="409.5" hidden="false" customHeight="true" outlineLevel="0" collapsed="false">
      <c r="A2" s="3"/>
      <c r="B2" s="3"/>
      <c r="C2" s="3"/>
      <c r="D2" s="3" t="s">
        <v>4</v>
      </c>
      <c r="E2" s="4" t="s">
        <v>5</v>
      </c>
      <c r="F2" s="4"/>
      <c r="G2" s="5" t="n">
        <v>0.3209</v>
      </c>
      <c r="H2" s="5"/>
      <c r="I2" s="4" t="s">
        <v>6</v>
      </c>
      <c r="J2" s="4"/>
    </row>
    <row r="3" customFormat="false" ht="15" hidden="false" customHeight="true" outlineLevel="0" collapsed="false">
      <c r="A3" s="6" t="s">
        <v>7</v>
      </c>
      <c r="B3" s="6"/>
      <c r="C3" s="6"/>
      <c r="D3" s="6"/>
      <c r="E3" s="6"/>
      <c r="F3" s="6"/>
      <c r="G3" s="6"/>
      <c r="H3" s="6"/>
      <c r="I3" s="6"/>
      <c r="J3" s="6"/>
    </row>
    <row r="4" customFormat="false" ht="30" hidden="false" customHeight="true" outlineLevel="0" collapsed="false">
      <c r="A4" s="7" t="s">
        <v>8</v>
      </c>
      <c r="B4" s="8" t="s">
        <v>9</v>
      </c>
      <c r="C4" s="7" t="s">
        <v>10</v>
      </c>
      <c r="D4" s="7" t="s">
        <v>11</v>
      </c>
      <c r="E4" s="9" t="s">
        <v>12</v>
      </c>
      <c r="F4" s="8" t="s">
        <v>13</v>
      </c>
      <c r="G4" s="8" t="s">
        <v>14</v>
      </c>
      <c r="H4" s="8" t="s">
        <v>15</v>
      </c>
      <c r="I4" s="8" t="s">
        <v>16</v>
      </c>
      <c r="J4" s="8" t="s">
        <v>17</v>
      </c>
    </row>
    <row r="5" customFormat="false" ht="24" hidden="false" customHeight="true" outlineLevel="0" collapsed="false">
      <c r="A5" s="10" t="s">
        <v>18</v>
      </c>
      <c r="B5" s="10"/>
      <c r="C5" s="10"/>
      <c r="D5" s="10" t="s">
        <v>19</v>
      </c>
      <c r="E5" s="10"/>
      <c r="F5" s="11"/>
      <c r="G5" s="10"/>
      <c r="H5" s="10"/>
      <c r="I5" s="12" t="n">
        <f aca="false">I6</f>
        <v>672.58</v>
      </c>
      <c r="J5" s="13" t="n">
        <f aca="false">J6</f>
        <v>0.00262879083712124</v>
      </c>
    </row>
    <row r="6" customFormat="false" ht="38.25" hidden="false" customHeight="false" outlineLevel="0" collapsed="false">
      <c r="A6" s="14" t="s">
        <v>20</v>
      </c>
      <c r="B6" s="15" t="s">
        <v>21</v>
      </c>
      <c r="C6" s="14" t="s">
        <v>22</v>
      </c>
      <c r="D6" s="14" t="s">
        <v>23</v>
      </c>
      <c r="E6" s="16" t="s">
        <v>24</v>
      </c>
      <c r="F6" s="15" t="n">
        <v>2</v>
      </c>
      <c r="G6" s="17" t="n">
        <v>254.59</v>
      </c>
      <c r="H6" s="17" t="n">
        <f aca="false">ROUND(G6*(1+$G$2),2)</f>
        <v>336.29</v>
      </c>
      <c r="I6" s="17" t="n">
        <f aca="false">ROUND(F6*H6,2)</f>
        <v>672.58</v>
      </c>
      <c r="J6" s="18" t="n">
        <f aca="false">I6/$H$89</f>
        <v>0.00262879083712124</v>
      </c>
    </row>
    <row r="7" customFormat="false" ht="24" hidden="false" customHeight="true" outlineLevel="0" collapsed="false">
      <c r="A7" s="10" t="s">
        <v>25</v>
      </c>
      <c r="B7" s="10"/>
      <c r="C7" s="10"/>
      <c r="D7" s="10" t="s">
        <v>26</v>
      </c>
      <c r="E7" s="19" t="s">
        <v>27</v>
      </c>
      <c r="F7" s="20" t="n">
        <v>1</v>
      </c>
      <c r="G7" s="21" t="n">
        <f aca="false">H7/(1+G2)</f>
        <v>40051.2832159891</v>
      </c>
      <c r="H7" s="22" t="n">
        <f aca="false">I7</f>
        <v>52903.74</v>
      </c>
      <c r="I7" s="22" t="n">
        <f aca="false">SUM(I8:I11)</f>
        <v>52903.74</v>
      </c>
      <c r="J7" s="23" t="n">
        <f aca="false">SUM(J8:J11)</f>
        <v>0.206775204379322</v>
      </c>
    </row>
    <row r="8" customFormat="false" ht="26.1" hidden="false" customHeight="true" outlineLevel="0" collapsed="false">
      <c r="A8" s="14" t="s">
        <v>28</v>
      </c>
      <c r="B8" s="15" t="s">
        <v>29</v>
      </c>
      <c r="C8" s="14" t="s">
        <v>30</v>
      </c>
      <c r="D8" s="14" t="s">
        <v>31</v>
      </c>
      <c r="E8" s="16" t="s">
        <v>32</v>
      </c>
      <c r="F8" s="15" t="n">
        <v>3</v>
      </c>
      <c r="G8" s="17" t="n">
        <v>3272.99</v>
      </c>
      <c r="H8" s="17" t="n">
        <v>4323.29</v>
      </c>
      <c r="I8" s="17" t="n">
        <v>12969.87</v>
      </c>
      <c r="J8" s="18" t="n">
        <f aca="false">I8/$H$89</f>
        <v>0.0506929665090453</v>
      </c>
    </row>
    <row r="9" customFormat="false" ht="26.1" hidden="false" customHeight="true" outlineLevel="0" collapsed="false">
      <c r="A9" s="14" t="s">
        <v>33</v>
      </c>
      <c r="B9" s="15" t="s">
        <v>34</v>
      </c>
      <c r="C9" s="14" t="s">
        <v>30</v>
      </c>
      <c r="D9" s="14" t="s">
        <v>35</v>
      </c>
      <c r="E9" s="16" t="s">
        <v>36</v>
      </c>
      <c r="F9" s="15" t="n">
        <v>240</v>
      </c>
      <c r="G9" s="17" t="n">
        <v>95.57</v>
      </c>
      <c r="H9" s="17" t="n">
        <v>126.23</v>
      </c>
      <c r="I9" s="17" t="n">
        <v>30295.2</v>
      </c>
      <c r="J9" s="18" t="n">
        <f aca="false">I9/$H$89</f>
        <v>0.118409325535632</v>
      </c>
    </row>
    <row r="10" customFormat="false" ht="26.1" hidden="false" customHeight="true" outlineLevel="0" collapsed="false">
      <c r="A10" s="14" t="s">
        <v>37</v>
      </c>
      <c r="B10" s="15" t="s">
        <v>38</v>
      </c>
      <c r="C10" s="14" t="s">
        <v>30</v>
      </c>
      <c r="D10" s="14" t="s">
        <v>39</v>
      </c>
      <c r="E10" s="16" t="s">
        <v>36</v>
      </c>
      <c r="F10" s="15" t="n">
        <v>48</v>
      </c>
      <c r="G10" s="17" t="n">
        <v>148.46</v>
      </c>
      <c r="H10" s="17" t="n">
        <v>196.1</v>
      </c>
      <c r="I10" s="17" t="n">
        <v>9412.8</v>
      </c>
      <c r="J10" s="18" t="n">
        <f aca="false">I10/$H$89</f>
        <v>0.0367900954409213</v>
      </c>
    </row>
    <row r="11" customFormat="false" ht="26.1" hidden="false" customHeight="true" outlineLevel="0" collapsed="false">
      <c r="A11" s="14" t="s">
        <v>40</v>
      </c>
      <c r="B11" s="15" t="s">
        <v>41</v>
      </c>
      <c r="C11" s="14" t="s">
        <v>22</v>
      </c>
      <c r="D11" s="14" t="s">
        <v>42</v>
      </c>
      <c r="E11" s="16" t="s">
        <v>43</v>
      </c>
      <c r="F11" s="15" t="n">
        <v>3</v>
      </c>
      <c r="G11" s="17" t="n">
        <v>57</v>
      </c>
      <c r="H11" s="17" t="n">
        <v>75.29</v>
      </c>
      <c r="I11" s="17" t="n">
        <v>225.87</v>
      </c>
      <c r="J11" s="18" t="n">
        <f aca="false">I11/$H$89</f>
        <v>0.000882816893723534</v>
      </c>
    </row>
    <row r="12" customFormat="false" ht="24" hidden="false" customHeight="true" outlineLevel="0" collapsed="false">
      <c r="A12" s="10" t="s">
        <v>44</v>
      </c>
      <c r="B12" s="10"/>
      <c r="C12" s="10"/>
      <c r="D12" s="10" t="s">
        <v>45</v>
      </c>
      <c r="E12" s="10"/>
      <c r="F12" s="11"/>
      <c r="G12" s="10"/>
      <c r="H12" s="10"/>
      <c r="I12" s="12" t="n">
        <f aca="false">SUM(I13:I20)</f>
        <v>42287.67</v>
      </c>
      <c r="J12" s="13" t="n">
        <f aca="false">SUM(J13:J20)</f>
        <v>0.165282106841129</v>
      </c>
    </row>
    <row r="13" customFormat="false" ht="24" hidden="false" customHeight="true" outlineLevel="0" collapsed="false">
      <c r="A13" s="14" t="s">
        <v>46</v>
      </c>
      <c r="B13" s="15" t="s">
        <v>47</v>
      </c>
      <c r="C13" s="14" t="s">
        <v>30</v>
      </c>
      <c r="D13" s="14" t="s">
        <v>48</v>
      </c>
      <c r="E13" s="16" t="s">
        <v>49</v>
      </c>
      <c r="F13" s="15" t="n">
        <v>6</v>
      </c>
      <c r="G13" s="17" t="n">
        <v>393.65</v>
      </c>
      <c r="H13" s="17" t="n">
        <v>519.97</v>
      </c>
      <c r="I13" s="17" t="n">
        <v>3119.82</v>
      </c>
      <c r="J13" s="18" t="n">
        <f aca="false">I13/$H$89</f>
        <v>0.0121938717022028</v>
      </c>
    </row>
    <row r="14" customFormat="false" ht="24" hidden="false" customHeight="true" outlineLevel="0" collapsed="false">
      <c r="A14" s="14" t="s">
        <v>50</v>
      </c>
      <c r="B14" s="15" t="s">
        <v>51</v>
      </c>
      <c r="C14" s="14" t="s">
        <v>52</v>
      </c>
      <c r="D14" s="14" t="s">
        <v>53</v>
      </c>
      <c r="E14" s="16" t="s">
        <v>24</v>
      </c>
      <c r="F14" s="15" t="n">
        <v>1</v>
      </c>
      <c r="G14" s="17" t="n">
        <v>4273.47</v>
      </c>
      <c r="H14" s="17" t="n">
        <v>5644.82</v>
      </c>
      <c r="I14" s="17" t="n">
        <v>5644.82</v>
      </c>
      <c r="J14" s="18" t="n">
        <f aca="false">I14/$H$89</f>
        <v>0.0220628789039203</v>
      </c>
    </row>
    <row r="15" customFormat="false" ht="26.1" hidden="false" customHeight="true" outlineLevel="0" collapsed="false">
      <c r="A15" s="14" t="s">
        <v>54</v>
      </c>
      <c r="B15" s="15" t="s">
        <v>55</v>
      </c>
      <c r="C15" s="14" t="s">
        <v>56</v>
      </c>
      <c r="D15" s="14" t="s">
        <v>57</v>
      </c>
      <c r="E15" s="16" t="s">
        <v>58</v>
      </c>
      <c r="F15" s="15" t="n">
        <v>3</v>
      </c>
      <c r="G15" s="17" t="n">
        <v>1431.69</v>
      </c>
      <c r="H15" s="17" t="n">
        <v>1891.11</v>
      </c>
      <c r="I15" s="17" t="n">
        <v>5673.33</v>
      </c>
      <c r="J15" s="18" t="n">
        <f aca="false">I15/$H$89</f>
        <v>0.0221743107436514</v>
      </c>
    </row>
    <row r="16" customFormat="false" ht="26.1" hidden="false" customHeight="true" outlineLevel="0" collapsed="false">
      <c r="A16" s="14" t="s">
        <v>59</v>
      </c>
      <c r="B16" s="15" t="s">
        <v>60</v>
      </c>
      <c r="C16" s="14" t="s">
        <v>56</v>
      </c>
      <c r="D16" s="14" t="s">
        <v>61</v>
      </c>
      <c r="E16" s="16" t="s">
        <v>58</v>
      </c>
      <c r="F16" s="15" t="n">
        <v>3</v>
      </c>
      <c r="G16" s="17" t="n">
        <v>1651.95</v>
      </c>
      <c r="H16" s="17" t="n">
        <v>2182.06</v>
      </c>
      <c r="I16" s="17" t="n">
        <v>6546.18</v>
      </c>
      <c r="J16" s="18" t="n">
        <f aca="false">I16/$H$89</f>
        <v>0.0255858604212827</v>
      </c>
    </row>
    <row r="17" customFormat="false" ht="39" hidden="false" customHeight="true" outlineLevel="0" collapsed="false">
      <c r="A17" s="14" t="s">
        <v>62</v>
      </c>
      <c r="B17" s="15" t="s">
        <v>63</v>
      </c>
      <c r="C17" s="14" t="s">
        <v>64</v>
      </c>
      <c r="D17" s="14" t="s">
        <v>65</v>
      </c>
      <c r="E17" s="16" t="s">
        <v>66</v>
      </c>
      <c r="F17" s="15" t="n">
        <v>4</v>
      </c>
      <c r="G17" s="17" t="n">
        <v>524</v>
      </c>
      <c r="H17" s="17" t="n">
        <v>692.15</v>
      </c>
      <c r="I17" s="17" t="n">
        <v>2768.6</v>
      </c>
      <c r="J17" s="18" t="n">
        <f aca="false">I17/$H$89</f>
        <v>0.0108211221143267</v>
      </c>
    </row>
    <row r="18" customFormat="false" ht="51.95" hidden="false" customHeight="true" outlineLevel="0" collapsed="false">
      <c r="A18" s="14" t="s">
        <v>67</v>
      </c>
      <c r="B18" s="15" t="s">
        <v>68</v>
      </c>
      <c r="C18" s="14" t="s">
        <v>52</v>
      </c>
      <c r="D18" s="14" t="s">
        <v>69</v>
      </c>
      <c r="E18" s="16" t="s">
        <v>70</v>
      </c>
      <c r="F18" s="15" t="n">
        <v>271.47</v>
      </c>
      <c r="G18" s="17" t="n">
        <v>18.92</v>
      </c>
      <c r="H18" s="17" t="n">
        <v>24.99</v>
      </c>
      <c r="I18" s="17" t="n">
        <v>6784.03</v>
      </c>
      <c r="J18" s="18" t="n">
        <f aca="false">I18/$H$89</f>
        <v>0.026515501357096</v>
      </c>
    </row>
    <row r="19" customFormat="false" ht="39" hidden="false" customHeight="true" outlineLevel="0" collapsed="false">
      <c r="A19" s="14" t="s">
        <v>71</v>
      </c>
      <c r="B19" s="15" t="s">
        <v>72</v>
      </c>
      <c r="C19" s="14" t="s">
        <v>30</v>
      </c>
      <c r="D19" s="14" t="s">
        <v>73</v>
      </c>
      <c r="E19" s="16" t="s">
        <v>49</v>
      </c>
      <c r="F19" s="15" t="n">
        <v>395.01</v>
      </c>
      <c r="G19" s="17" t="n">
        <v>14.94</v>
      </c>
      <c r="H19" s="17" t="n">
        <v>19.73</v>
      </c>
      <c r="I19" s="17" t="n">
        <v>7793.54</v>
      </c>
      <c r="J19" s="18" t="n">
        <f aca="false">I19/$H$89</f>
        <v>0.0304611890641082</v>
      </c>
    </row>
    <row r="20" customFormat="false" ht="26.1" hidden="false" customHeight="true" outlineLevel="0" collapsed="false">
      <c r="A20" s="14" t="s">
        <v>74</v>
      </c>
      <c r="B20" s="15" t="s">
        <v>75</v>
      </c>
      <c r="C20" s="14" t="s">
        <v>30</v>
      </c>
      <c r="D20" s="14" t="s">
        <v>76</v>
      </c>
      <c r="E20" s="16" t="s">
        <v>77</v>
      </c>
      <c r="F20" s="15" t="n">
        <v>233.06</v>
      </c>
      <c r="G20" s="17" t="n">
        <v>12.86</v>
      </c>
      <c r="H20" s="17" t="n">
        <v>16.98</v>
      </c>
      <c r="I20" s="17" t="n">
        <v>3957.35</v>
      </c>
      <c r="J20" s="18" t="n">
        <f aca="false">I20/$H$89</f>
        <v>0.0154673725345412</v>
      </c>
    </row>
    <row r="21" customFormat="false" ht="24" hidden="false" customHeight="true" outlineLevel="0" collapsed="false">
      <c r="A21" s="10" t="s">
        <v>78</v>
      </c>
      <c r="B21" s="10"/>
      <c r="C21" s="10"/>
      <c r="D21" s="10" t="s">
        <v>79</v>
      </c>
      <c r="E21" s="10"/>
      <c r="F21" s="11"/>
      <c r="G21" s="10"/>
      <c r="H21" s="10"/>
      <c r="I21" s="12" t="n">
        <f aca="false">SUM(I22:I24)</f>
        <v>2366.54</v>
      </c>
      <c r="J21" s="13" t="n">
        <f aca="false">SUM(J22:J24)</f>
        <v>0.00924966348639701</v>
      </c>
    </row>
    <row r="22" customFormat="false" ht="26.1" hidden="false" customHeight="true" outlineLevel="0" collapsed="false">
      <c r="A22" s="14" t="s">
        <v>80</v>
      </c>
      <c r="B22" s="15" t="s">
        <v>81</v>
      </c>
      <c r="C22" s="14" t="s">
        <v>30</v>
      </c>
      <c r="D22" s="14" t="s">
        <v>82</v>
      </c>
      <c r="E22" s="16" t="s">
        <v>49</v>
      </c>
      <c r="F22" s="15" t="n">
        <v>263.34</v>
      </c>
      <c r="G22" s="17" t="n">
        <v>3.53</v>
      </c>
      <c r="H22" s="17" t="n">
        <v>4.66</v>
      </c>
      <c r="I22" s="17" t="n">
        <v>1227.16</v>
      </c>
      <c r="J22" s="18" t="n">
        <f aca="false">I22/$H$89</f>
        <v>0.00479637658521173</v>
      </c>
    </row>
    <row r="23" customFormat="false" ht="39" hidden="false" customHeight="true" outlineLevel="0" collapsed="false">
      <c r="A23" s="14" t="s">
        <v>83</v>
      </c>
      <c r="B23" s="15" t="s">
        <v>84</v>
      </c>
      <c r="C23" s="14" t="s">
        <v>30</v>
      </c>
      <c r="D23" s="14" t="s">
        <v>85</v>
      </c>
      <c r="E23" s="16" t="s">
        <v>49</v>
      </c>
      <c r="F23" s="15" t="n">
        <v>90.49</v>
      </c>
      <c r="G23" s="17" t="n">
        <v>8.78</v>
      </c>
      <c r="H23" s="17" t="n">
        <v>11.59</v>
      </c>
      <c r="I23" s="17" t="n">
        <v>1048.77</v>
      </c>
      <c r="J23" s="18" t="n">
        <f aca="false">I23/$H$89</f>
        <v>0.00409913611205752</v>
      </c>
    </row>
    <row r="24" customFormat="false" ht="26.1" hidden="false" customHeight="true" outlineLevel="0" collapsed="false">
      <c r="A24" s="14" t="s">
        <v>86</v>
      </c>
      <c r="B24" s="15" t="s">
        <v>87</v>
      </c>
      <c r="C24" s="14" t="s">
        <v>30</v>
      </c>
      <c r="D24" s="14" t="s">
        <v>88</v>
      </c>
      <c r="E24" s="16" t="s">
        <v>77</v>
      </c>
      <c r="F24" s="15" t="n">
        <v>37.6</v>
      </c>
      <c r="G24" s="17" t="n">
        <v>1.83</v>
      </c>
      <c r="H24" s="17" t="n">
        <v>2.41</v>
      </c>
      <c r="I24" s="17" t="n">
        <v>90.61</v>
      </c>
      <c r="J24" s="18" t="n">
        <f aca="false">I24/$H$89</f>
        <v>0.00035415078912777</v>
      </c>
    </row>
    <row r="25" customFormat="false" ht="26.1" hidden="false" customHeight="true" outlineLevel="0" collapsed="false">
      <c r="A25" s="10" t="s">
        <v>89</v>
      </c>
      <c r="B25" s="10"/>
      <c r="C25" s="10"/>
      <c r="D25" s="10" t="s">
        <v>90</v>
      </c>
      <c r="E25" s="10"/>
      <c r="F25" s="11"/>
      <c r="G25" s="10"/>
      <c r="H25" s="10"/>
      <c r="I25" s="12" t="n">
        <f aca="false">SUM(I26:I33)</f>
        <v>30688.4</v>
      </c>
      <c r="J25" s="13" t="n">
        <f aca="false">SUM(J26:J33)</f>
        <v>0.119946154696707</v>
      </c>
    </row>
    <row r="26" customFormat="false" ht="26.1" hidden="false" customHeight="true" outlineLevel="0" collapsed="false">
      <c r="A26" s="14" t="s">
        <v>91</v>
      </c>
      <c r="B26" s="15" t="s">
        <v>92</v>
      </c>
      <c r="C26" s="14" t="s">
        <v>30</v>
      </c>
      <c r="D26" s="14" t="s">
        <v>93</v>
      </c>
      <c r="E26" s="16" t="s">
        <v>49</v>
      </c>
      <c r="F26" s="15" t="n">
        <v>6.48</v>
      </c>
      <c r="G26" s="17" t="n">
        <v>2.34</v>
      </c>
      <c r="H26" s="17" t="n">
        <v>3.09</v>
      </c>
      <c r="I26" s="17" t="n">
        <v>20.02</v>
      </c>
      <c r="J26" s="18" t="n">
        <f aca="false">I26/$H$89</f>
        <v>7.82485244270826E-005</v>
      </c>
    </row>
    <row r="27" customFormat="false" ht="26.1" hidden="false" customHeight="true" outlineLevel="0" collapsed="false">
      <c r="A27" s="14" t="s">
        <v>94</v>
      </c>
      <c r="B27" s="15" t="s">
        <v>95</v>
      </c>
      <c r="C27" s="14" t="s">
        <v>30</v>
      </c>
      <c r="D27" s="14" t="s">
        <v>96</v>
      </c>
      <c r="E27" s="16" t="s">
        <v>97</v>
      </c>
      <c r="F27" s="15" t="n">
        <v>0.486</v>
      </c>
      <c r="G27" s="17" t="n">
        <v>40.2</v>
      </c>
      <c r="H27" s="17" t="n">
        <v>53.1</v>
      </c>
      <c r="I27" s="17" t="n">
        <v>25.8</v>
      </c>
      <c r="J27" s="18" t="n">
        <f aca="false">I27/$H$89</f>
        <v>0.000100839756754182</v>
      </c>
    </row>
    <row r="28" customFormat="false" ht="24" hidden="false" customHeight="true" outlineLevel="0" collapsed="false">
      <c r="A28" s="14" t="s">
        <v>98</v>
      </c>
      <c r="B28" s="15" t="s">
        <v>99</v>
      </c>
      <c r="C28" s="14" t="s">
        <v>100</v>
      </c>
      <c r="D28" s="14" t="s">
        <v>101</v>
      </c>
      <c r="E28" s="16" t="s">
        <v>49</v>
      </c>
      <c r="F28" s="15" t="n">
        <v>9.72</v>
      </c>
      <c r="G28" s="17" t="n">
        <v>69.53</v>
      </c>
      <c r="H28" s="17" t="n">
        <v>91.84</v>
      </c>
      <c r="I28" s="17" t="n">
        <v>892.68</v>
      </c>
      <c r="J28" s="18" t="n">
        <f aca="false">I28/$H$89</f>
        <v>0.00348905558369471</v>
      </c>
    </row>
    <row r="29" customFormat="false" ht="26.1" hidden="false" customHeight="true" outlineLevel="0" collapsed="false">
      <c r="A29" s="14" t="s">
        <v>102</v>
      </c>
      <c r="B29" s="15" t="s">
        <v>103</v>
      </c>
      <c r="C29" s="14" t="s">
        <v>56</v>
      </c>
      <c r="D29" s="14" t="s">
        <v>104</v>
      </c>
      <c r="E29" s="16" t="s">
        <v>49</v>
      </c>
      <c r="F29" s="15" t="n">
        <v>9.72</v>
      </c>
      <c r="G29" s="17" t="n">
        <v>142.77</v>
      </c>
      <c r="H29" s="17" t="n">
        <v>188.58</v>
      </c>
      <c r="I29" s="17" t="n">
        <v>1832.99</v>
      </c>
      <c r="J29" s="18" t="n">
        <f aca="false">I29/$H$89</f>
        <v>0.0071642738656143</v>
      </c>
    </row>
    <row r="30" customFormat="false" ht="39" hidden="false" customHeight="true" outlineLevel="0" collapsed="false">
      <c r="A30" s="14" t="s">
        <v>105</v>
      </c>
      <c r="B30" s="15" t="s">
        <v>106</v>
      </c>
      <c r="C30" s="14" t="s">
        <v>30</v>
      </c>
      <c r="D30" s="14" t="s">
        <v>107</v>
      </c>
      <c r="E30" s="16" t="s">
        <v>49</v>
      </c>
      <c r="F30" s="15" t="n">
        <v>9.72</v>
      </c>
      <c r="G30" s="17" t="n">
        <v>152.4</v>
      </c>
      <c r="H30" s="17" t="n">
        <v>201.3</v>
      </c>
      <c r="I30" s="17" t="n">
        <v>1956.63</v>
      </c>
      <c r="J30" s="18" t="n">
        <f aca="false">I30/$H$89</f>
        <v>0.00764752299449364</v>
      </c>
    </row>
    <row r="31" customFormat="false" ht="26.1" hidden="false" customHeight="true" outlineLevel="0" collapsed="false">
      <c r="A31" s="14" t="s">
        <v>108</v>
      </c>
      <c r="B31" s="15" t="s">
        <v>109</v>
      </c>
      <c r="C31" s="14" t="s">
        <v>110</v>
      </c>
      <c r="D31" s="14" t="s">
        <v>111</v>
      </c>
      <c r="E31" s="16" t="s">
        <v>49</v>
      </c>
      <c r="F31" s="15" t="n">
        <v>9.72</v>
      </c>
      <c r="G31" s="17" t="n">
        <v>207.7</v>
      </c>
      <c r="H31" s="17" t="n">
        <v>274.35</v>
      </c>
      <c r="I31" s="17" t="n">
        <v>2666.68</v>
      </c>
      <c r="J31" s="18" t="n">
        <f aca="false">I31/$H$89</f>
        <v>0.0104227659899707</v>
      </c>
    </row>
    <row r="32" customFormat="false" ht="38.25" hidden="false" customHeight="false" outlineLevel="0" collapsed="false">
      <c r="A32" s="14" t="s">
        <v>112</v>
      </c>
      <c r="B32" s="15" t="s">
        <v>113</v>
      </c>
      <c r="C32" s="14" t="s">
        <v>22</v>
      </c>
      <c r="D32" s="14" t="s">
        <v>114</v>
      </c>
      <c r="E32" s="16" t="s">
        <v>115</v>
      </c>
      <c r="F32" s="15" t="n">
        <v>921</v>
      </c>
      <c r="G32" s="17" t="n">
        <v>18.91</v>
      </c>
      <c r="H32" s="17" t="n">
        <v>24.97</v>
      </c>
      <c r="I32" s="17" t="n">
        <v>22997.37</v>
      </c>
      <c r="J32" s="18" t="n">
        <f aca="false">I32/$H$89</f>
        <v>0.0898856277824005</v>
      </c>
    </row>
    <row r="33" customFormat="false" ht="51.95" hidden="false" customHeight="true" outlineLevel="0" collapsed="false">
      <c r="A33" s="14" t="s">
        <v>116</v>
      </c>
      <c r="B33" s="15" t="s">
        <v>117</v>
      </c>
      <c r="C33" s="14" t="s">
        <v>30</v>
      </c>
      <c r="D33" s="14" t="s">
        <v>118</v>
      </c>
      <c r="E33" s="16" t="s">
        <v>49</v>
      </c>
      <c r="F33" s="15" t="n">
        <v>3.24</v>
      </c>
      <c r="G33" s="17" t="n">
        <v>69.22</v>
      </c>
      <c r="H33" s="17" t="n">
        <v>91.43</v>
      </c>
      <c r="I33" s="17" t="n">
        <v>296.23</v>
      </c>
      <c r="J33" s="18" t="n">
        <f aca="false">I33/$H$89</f>
        <v>0.00115782019935238</v>
      </c>
    </row>
    <row r="34" customFormat="false" ht="26.1" hidden="false" customHeight="true" outlineLevel="0" collapsed="false">
      <c r="A34" s="10" t="s">
        <v>119</v>
      </c>
      <c r="B34" s="10"/>
      <c r="C34" s="10"/>
      <c r="D34" s="10" t="s">
        <v>120</v>
      </c>
      <c r="E34" s="10"/>
      <c r="F34" s="11"/>
      <c r="G34" s="10"/>
      <c r="H34" s="10"/>
      <c r="I34" s="12" t="n">
        <f aca="false">SUM(I35:I41)</f>
        <v>3627.41</v>
      </c>
      <c r="J34" s="13" t="n">
        <f aca="false">SUM(J35:J41)</f>
        <v>0.0141777962033988</v>
      </c>
    </row>
    <row r="35" customFormat="false" ht="26.1" hidden="false" customHeight="true" outlineLevel="0" collapsed="false">
      <c r="A35" s="14" t="s">
        <v>121</v>
      </c>
      <c r="B35" s="15" t="s">
        <v>122</v>
      </c>
      <c r="C35" s="14" t="s">
        <v>30</v>
      </c>
      <c r="D35" s="14" t="s">
        <v>123</v>
      </c>
      <c r="E35" s="16" t="s">
        <v>97</v>
      </c>
      <c r="F35" s="15" t="n">
        <v>0.529</v>
      </c>
      <c r="G35" s="17" t="n">
        <v>92.31</v>
      </c>
      <c r="H35" s="17" t="n">
        <v>121.93</v>
      </c>
      <c r="I35" s="17" t="n">
        <v>64.5</v>
      </c>
      <c r="J35" s="18" t="n">
        <f aca="false">I35/$H$89</f>
        <v>0.000252099391885456</v>
      </c>
    </row>
    <row r="36" customFormat="false" ht="26.1" hidden="false" customHeight="true" outlineLevel="0" collapsed="false">
      <c r="A36" s="14" t="s">
        <v>124</v>
      </c>
      <c r="B36" s="15" t="s">
        <v>125</v>
      </c>
      <c r="C36" s="14" t="s">
        <v>30</v>
      </c>
      <c r="D36" s="14" t="s">
        <v>126</v>
      </c>
      <c r="E36" s="16" t="s">
        <v>49</v>
      </c>
      <c r="F36" s="15" t="n">
        <v>2.12</v>
      </c>
      <c r="G36" s="17" t="n">
        <v>4.48</v>
      </c>
      <c r="H36" s="17" t="n">
        <v>5.91</v>
      </c>
      <c r="I36" s="17" t="n">
        <v>12.52</v>
      </c>
      <c r="J36" s="18" t="n">
        <f aca="false">I36/$H$89</f>
        <v>4.8934641649704E-005</v>
      </c>
    </row>
    <row r="37" customFormat="false" ht="26.1" hidden="false" customHeight="true" outlineLevel="0" collapsed="false">
      <c r="A37" s="14" t="s">
        <v>127</v>
      </c>
      <c r="B37" s="15" t="s">
        <v>128</v>
      </c>
      <c r="C37" s="14" t="s">
        <v>30</v>
      </c>
      <c r="D37" s="14" t="s">
        <v>129</v>
      </c>
      <c r="E37" s="16" t="s">
        <v>97</v>
      </c>
      <c r="F37" s="15" t="n">
        <v>2</v>
      </c>
      <c r="G37" s="17" t="n">
        <v>60.96</v>
      </c>
      <c r="H37" s="17" t="n">
        <v>80.52</v>
      </c>
      <c r="I37" s="17" t="n">
        <v>161.04</v>
      </c>
      <c r="J37" s="18" t="n">
        <f aca="false">I37/$H$89</f>
        <v>0.000629427690995874</v>
      </c>
    </row>
    <row r="38" customFormat="false" ht="39" hidden="false" customHeight="true" outlineLevel="0" collapsed="false">
      <c r="A38" s="14" t="s">
        <v>130</v>
      </c>
      <c r="B38" s="15" t="s">
        <v>131</v>
      </c>
      <c r="C38" s="14" t="s">
        <v>30</v>
      </c>
      <c r="D38" s="14" t="s">
        <v>132</v>
      </c>
      <c r="E38" s="16" t="s">
        <v>97</v>
      </c>
      <c r="F38" s="15" t="n">
        <v>0.4</v>
      </c>
      <c r="G38" s="17" t="n">
        <v>373.4</v>
      </c>
      <c r="H38" s="17" t="n">
        <v>493.22</v>
      </c>
      <c r="I38" s="17" t="n">
        <v>197.28</v>
      </c>
      <c r="J38" s="18" t="n">
        <f aca="false">I38/$H$89</f>
        <v>0.000771072372576167</v>
      </c>
    </row>
    <row r="39" customFormat="false" ht="26.1" hidden="false" customHeight="true" outlineLevel="0" collapsed="false">
      <c r="A39" s="14" t="s">
        <v>133</v>
      </c>
      <c r="B39" s="15" t="s">
        <v>134</v>
      </c>
      <c r="C39" s="14" t="s">
        <v>100</v>
      </c>
      <c r="D39" s="14" t="s">
        <v>135</v>
      </c>
      <c r="E39" s="16" t="s">
        <v>49</v>
      </c>
      <c r="F39" s="15" t="n">
        <v>9.6</v>
      </c>
      <c r="G39" s="17" t="n">
        <v>110.35</v>
      </c>
      <c r="H39" s="17" t="n">
        <v>145.76</v>
      </c>
      <c r="I39" s="17" t="n">
        <v>1399.29</v>
      </c>
      <c r="J39" s="18" t="n">
        <f aca="false">I39/$H$89</f>
        <v>0.00546914973754108</v>
      </c>
    </row>
    <row r="40" customFormat="false" ht="39" hidden="false" customHeight="true" outlineLevel="0" collapsed="false">
      <c r="A40" s="14" t="s">
        <v>136</v>
      </c>
      <c r="B40" s="15" t="s">
        <v>137</v>
      </c>
      <c r="C40" s="14" t="s">
        <v>30</v>
      </c>
      <c r="D40" s="14" t="s">
        <v>138</v>
      </c>
      <c r="E40" s="16" t="s">
        <v>97</v>
      </c>
      <c r="F40" s="15" t="n">
        <v>2</v>
      </c>
      <c r="G40" s="17" t="n">
        <v>467.93</v>
      </c>
      <c r="H40" s="17" t="n">
        <v>618.08</v>
      </c>
      <c r="I40" s="17" t="n">
        <v>1236.16</v>
      </c>
      <c r="J40" s="18" t="n">
        <f aca="false">I40/$H$89</f>
        <v>0.00483155324454458</v>
      </c>
    </row>
    <row r="41" customFormat="false" ht="26.1" hidden="false" customHeight="true" outlineLevel="0" collapsed="false">
      <c r="A41" s="14" t="s">
        <v>139</v>
      </c>
      <c r="B41" s="15" t="s">
        <v>140</v>
      </c>
      <c r="C41" s="14" t="s">
        <v>30</v>
      </c>
      <c r="D41" s="14" t="s">
        <v>141</v>
      </c>
      <c r="E41" s="16" t="s">
        <v>97</v>
      </c>
      <c r="F41" s="15" t="n">
        <v>2</v>
      </c>
      <c r="G41" s="17" t="n">
        <v>210.7</v>
      </c>
      <c r="H41" s="17" t="n">
        <v>278.31</v>
      </c>
      <c r="I41" s="17" t="n">
        <v>556.62</v>
      </c>
      <c r="J41" s="18" t="n">
        <f aca="false">I41/$H$89</f>
        <v>0.00217555912420593</v>
      </c>
    </row>
    <row r="42" customFormat="false" ht="26.1" hidden="false" customHeight="true" outlineLevel="0" collapsed="false">
      <c r="A42" s="10" t="s">
        <v>142</v>
      </c>
      <c r="B42" s="10"/>
      <c r="C42" s="10"/>
      <c r="D42" s="10" t="s">
        <v>143</v>
      </c>
      <c r="E42" s="10"/>
      <c r="F42" s="11"/>
      <c r="G42" s="10"/>
      <c r="H42" s="10"/>
      <c r="I42" s="12" t="n">
        <f aca="false">SUM(I43:I48)</f>
        <v>12246.05</v>
      </c>
      <c r="J42" s="13" t="n">
        <f aca="false">SUM(J43:J48)</f>
        <v>0.047863903224789</v>
      </c>
    </row>
    <row r="43" customFormat="false" ht="39" hidden="false" customHeight="true" outlineLevel="0" collapsed="false">
      <c r="A43" s="14" t="s">
        <v>144</v>
      </c>
      <c r="B43" s="15" t="s">
        <v>145</v>
      </c>
      <c r="C43" s="14" t="s">
        <v>146</v>
      </c>
      <c r="D43" s="14" t="s">
        <v>147</v>
      </c>
      <c r="E43" s="16" t="s">
        <v>66</v>
      </c>
      <c r="F43" s="15" t="n">
        <v>2</v>
      </c>
      <c r="G43" s="17" t="n">
        <v>84.44</v>
      </c>
      <c r="H43" s="17" t="n">
        <v>111.53</v>
      </c>
      <c r="I43" s="17" t="n">
        <v>223.06</v>
      </c>
      <c r="J43" s="18" t="n">
        <f aca="false">I43/$H$89</f>
        <v>0.000871833958976277</v>
      </c>
    </row>
    <row r="44" customFormat="false" ht="24" hidden="false" customHeight="true" outlineLevel="0" collapsed="false">
      <c r="A44" s="14" t="s">
        <v>148</v>
      </c>
      <c r="B44" s="15" t="s">
        <v>99</v>
      </c>
      <c r="C44" s="14" t="s">
        <v>100</v>
      </c>
      <c r="D44" s="14" t="s">
        <v>101</v>
      </c>
      <c r="E44" s="16" t="s">
        <v>49</v>
      </c>
      <c r="F44" s="15" t="n">
        <v>4</v>
      </c>
      <c r="G44" s="17" t="n">
        <v>69.53</v>
      </c>
      <c r="H44" s="17" t="n">
        <v>91.84</v>
      </c>
      <c r="I44" s="17" t="n">
        <v>367.36</v>
      </c>
      <c r="J44" s="18" t="n">
        <f aca="false">I44/$H$89</f>
        <v>0.00143583306361304</v>
      </c>
    </row>
    <row r="45" customFormat="false" ht="26.1" hidden="false" customHeight="true" outlineLevel="0" collapsed="false">
      <c r="A45" s="14" t="s">
        <v>149</v>
      </c>
      <c r="B45" s="15" t="s">
        <v>103</v>
      </c>
      <c r="C45" s="14" t="s">
        <v>56</v>
      </c>
      <c r="D45" s="14" t="s">
        <v>104</v>
      </c>
      <c r="E45" s="16" t="s">
        <v>49</v>
      </c>
      <c r="F45" s="15" t="n">
        <v>4</v>
      </c>
      <c r="G45" s="17" t="n">
        <v>142.77</v>
      </c>
      <c r="H45" s="17" t="n">
        <v>188.58</v>
      </c>
      <c r="I45" s="17" t="n">
        <v>754.32</v>
      </c>
      <c r="J45" s="18" t="n">
        <f aca="false">I45/$H$89</f>
        <v>0.00294827307421763</v>
      </c>
    </row>
    <row r="46" customFormat="false" ht="39" hidden="false" customHeight="true" outlineLevel="0" collapsed="false">
      <c r="A46" s="14" t="s">
        <v>150</v>
      </c>
      <c r="B46" s="15" t="s">
        <v>106</v>
      </c>
      <c r="C46" s="14" t="s">
        <v>30</v>
      </c>
      <c r="D46" s="14" t="s">
        <v>107</v>
      </c>
      <c r="E46" s="16" t="s">
        <v>49</v>
      </c>
      <c r="F46" s="15" t="n">
        <v>4</v>
      </c>
      <c r="G46" s="17" t="n">
        <v>152.4</v>
      </c>
      <c r="H46" s="17" t="n">
        <v>201.3</v>
      </c>
      <c r="I46" s="17" t="n">
        <v>805.2</v>
      </c>
      <c r="J46" s="18" t="n">
        <f aca="false">I46/$H$89</f>
        <v>0.00314713845497937</v>
      </c>
    </row>
    <row r="47" customFormat="false" ht="26.1" hidden="false" customHeight="true" outlineLevel="0" collapsed="false">
      <c r="A47" s="14" t="s">
        <v>151</v>
      </c>
      <c r="B47" s="15" t="s">
        <v>109</v>
      </c>
      <c r="C47" s="14" t="s">
        <v>110</v>
      </c>
      <c r="D47" s="14" t="s">
        <v>111</v>
      </c>
      <c r="E47" s="16" t="s">
        <v>49</v>
      </c>
      <c r="F47" s="15" t="n">
        <v>4</v>
      </c>
      <c r="G47" s="17" t="n">
        <v>207.7</v>
      </c>
      <c r="H47" s="17" t="n">
        <v>274.35</v>
      </c>
      <c r="I47" s="17" t="n">
        <v>1097.4</v>
      </c>
      <c r="J47" s="18" t="n">
        <f aca="false">I47/$H$89</f>
        <v>0.00428920732798604</v>
      </c>
    </row>
    <row r="48" customFormat="false" ht="24" hidden="false" customHeight="true" outlineLevel="0" collapsed="false">
      <c r="A48" s="14" t="s">
        <v>152</v>
      </c>
      <c r="B48" s="15" t="s">
        <v>153</v>
      </c>
      <c r="C48" s="14" t="s">
        <v>22</v>
      </c>
      <c r="D48" s="14" t="s">
        <v>154</v>
      </c>
      <c r="E48" s="16" t="s">
        <v>115</v>
      </c>
      <c r="F48" s="15" t="n">
        <v>219</v>
      </c>
      <c r="G48" s="17" t="n">
        <v>31.11</v>
      </c>
      <c r="H48" s="17" t="n">
        <v>41.09</v>
      </c>
      <c r="I48" s="17" t="n">
        <v>8998.71</v>
      </c>
      <c r="J48" s="18" t="n">
        <f aca="false">I48/$H$89</f>
        <v>0.0351716173450166</v>
      </c>
    </row>
    <row r="49" customFormat="false" ht="24" hidden="false" customHeight="true" outlineLevel="0" collapsed="false">
      <c r="A49" s="10" t="s">
        <v>155</v>
      </c>
      <c r="B49" s="10"/>
      <c r="C49" s="10"/>
      <c r="D49" s="10" t="s">
        <v>156</v>
      </c>
      <c r="E49" s="10"/>
      <c r="F49" s="11"/>
      <c r="G49" s="10"/>
      <c r="H49" s="10"/>
      <c r="I49" s="12" t="n">
        <f aca="false">SUM(I50:I54)</f>
        <v>7788.96</v>
      </c>
      <c r="J49" s="13" t="n">
        <f aca="false">SUM(J50:J54)</f>
        <v>0.0304432880530255</v>
      </c>
    </row>
    <row r="50" customFormat="false" ht="26.1" hidden="false" customHeight="true" outlineLevel="0" collapsed="false">
      <c r="A50" s="14" t="s">
        <v>157</v>
      </c>
      <c r="B50" s="15" t="s">
        <v>92</v>
      </c>
      <c r="C50" s="14" t="s">
        <v>30</v>
      </c>
      <c r="D50" s="14" t="s">
        <v>93</v>
      </c>
      <c r="E50" s="16" t="s">
        <v>49</v>
      </c>
      <c r="F50" s="15" t="n">
        <v>10.26</v>
      </c>
      <c r="G50" s="17" t="n">
        <v>2.34</v>
      </c>
      <c r="H50" s="17" t="n">
        <v>3.09</v>
      </c>
      <c r="I50" s="17" t="n">
        <v>31.7</v>
      </c>
      <c r="J50" s="18" t="n">
        <f aca="false">I50/$H$89</f>
        <v>0.00012390001120572</v>
      </c>
    </row>
    <row r="51" customFormat="false" ht="26.1" hidden="false" customHeight="true" outlineLevel="0" collapsed="false">
      <c r="A51" s="14" t="s">
        <v>158</v>
      </c>
      <c r="B51" s="15" t="s">
        <v>103</v>
      </c>
      <c r="C51" s="14" t="s">
        <v>56</v>
      </c>
      <c r="D51" s="14" t="s">
        <v>104</v>
      </c>
      <c r="E51" s="16" t="s">
        <v>49</v>
      </c>
      <c r="F51" s="15" t="n">
        <v>10.26</v>
      </c>
      <c r="G51" s="17" t="n">
        <v>142.77</v>
      </c>
      <c r="H51" s="17" t="n">
        <v>188.58</v>
      </c>
      <c r="I51" s="17" t="n">
        <v>1934.83</v>
      </c>
      <c r="J51" s="18" t="n">
        <f aca="false">I51/$H$89</f>
        <v>0.00756231730855406</v>
      </c>
    </row>
    <row r="52" customFormat="false" ht="24" hidden="false" customHeight="true" outlineLevel="0" collapsed="false">
      <c r="A52" s="14" t="s">
        <v>159</v>
      </c>
      <c r="B52" s="15" t="s">
        <v>99</v>
      </c>
      <c r="C52" s="14" t="s">
        <v>100</v>
      </c>
      <c r="D52" s="14" t="s">
        <v>101</v>
      </c>
      <c r="E52" s="16" t="s">
        <v>49</v>
      </c>
      <c r="F52" s="15" t="n">
        <v>10.26</v>
      </c>
      <c r="G52" s="17" t="n">
        <v>69.53</v>
      </c>
      <c r="H52" s="17" t="n">
        <v>91.84</v>
      </c>
      <c r="I52" s="17" t="n">
        <v>942.27</v>
      </c>
      <c r="J52" s="18" t="n">
        <f aca="false">I52/$H$89</f>
        <v>0.00368287897661874</v>
      </c>
    </row>
    <row r="53" customFormat="false" ht="39" hidden="false" customHeight="true" outlineLevel="0" collapsed="false">
      <c r="A53" s="14" t="s">
        <v>160</v>
      </c>
      <c r="B53" s="15" t="s">
        <v>106</v>
      </c>
      <c r="C53" s="14" t="s">
        <v>30</v>
      </c>
      <c r="D53" s="14" t="s">
        <v>107</v>
      </c>
      <c r="E53" s="16" t="s">
        <v>49</v>
      </c>
      <c r="F53" s="15" t="n">
        <v>10.26</v>
      </c>
      <c r="G53" s="17" t="n">
        <v>152.4</v>
      </c>
      <c r="H53" s="17" t="n">
        <v>201.3</v>
      </c>
      <c r="I53" s="17" t="n">
        <v>2065.33</v>
      </c>
      <c r="J53" s="18" t="n">
        <f aca="false">I53/$H$89</f>
        <v>0.00807237886888045</v>
      </c>
    </row>
    <row r="54" customFormat="false" ht="26.1" hidden="false" customHeight="true" outlineLevel="0" collapsed="false">
      <c r="A54" s="14" t="s">
        <v>161</v>
      </c>
      <c r="B54" s="15" t="s">
        <v>109</v>
      </c>
      <c r="C54" s="14" t="s">
        <v>110</v>
      </c>
      <c r="D54" s="14" t="s">
        <v>111</v>
      </c>
      <c r="E54" s="16" t="s">
        <v>49</v>
      </c>
      <c r="F54" s="15" t="n">
        <v>10.26</v>
      </c>
      <c r="G54" s="17" t="n">
        <v>207.7</v>
      </c>
      <c r="H54" s="17" t="n">
        <v>274.35</v>
      </c>
      <c r="I54" s="17" t="n">
        <v>2814.83</v>
      </c>
      <c r="J54" s="18" t="n">
        <f aca="false">I54/$H$89</f>
        <v>0.0110018128877665</v>
      </c>
    </row>
    <row r="55" customFormat="false" ht="39" hidden="false" customHeight="true" outlineLevel="0" collapsed="false">
      <c r="A55" s="10" t="s">
        <v>162</v>
      </c>
      <c r="B55" s="10"/>
      <c r="C55" s="10"/>
      <c r="D55" s="10" t="s">
        <v>163</v>
      </c>
      <c r="E55" s="10"/>
      <c r="F55" s="11"/>
      <c r="G55" s="10"/>
      <c r="H55" s="10"/>
      <c r="I55" s="12" t="n">
        <f aca="false">SUM(I56:I61)</f>
        <v>17562.5</v>
      </c>
      <c r="J55" s="13" t="n">
        <f aca="false">SUM(J56:J61)</f>
        <v>0.0686433421703616</v>
      </c>
    </row>
    <row r="56" customFormat="false" ht="26.1" hidden="false" customHeight="true" outlineLevel="0" collapsed="false">
      <c r="A56" s="14" t="s">
        <v>164</v>
      </c>
      <c r="B56" s="15" t="s">
        <v>92</v>
      </c>
      <c r="C56" s="14" t="s">
        <v>30</v>
      </c>
      <c r="D56" s="14" t="s">
        <v>93</v>
      </c>
      <c r="E56" s="16" t="s">
        <v>49</v>
      </c>
      <c r="F56" s="15" t="n">
        <v>20</v>
      </c>
      <c r="G56" s="17" t="n">
        <v>2.34</v>
      </c>
      <c r="H56" s="17" t="n">
        <v>3.09</v>
      </c>
      <c r="I56" s="17" t="n">
        <v>61.8</v>
      </c>
      <c r="J56" s="18" t="n">
        <f aca="false">I56/$H$89</f>
        <v>0.0002415463940856</v>
      </c>
    </row>
    <row r="57" customFormat="false" ht="26.1" hidden="false" customHeight="true" outlineLevel="0" collapsed="false">
      <c r="A57" s="14" t="s">
        <v>165</v>
      </c>
      <c r="B57" s="15" t="s">
        <v>103</v>
      </c>
      <c r="C57" s="14" t="s">
        <v>56</v>
      </c>
      <c r="D57" s="14" t="s">
        <v>104</v>
      </c>
      <c r="E57" s="16" t="s">
        <v>49</v>
      </c>
      <c r="F57" s="15" t="n">
        <v>20</v>
      </c>
      <c r="G57" s="17" t="n">
        <v>142.77</v>
      </c>
      <c r="H57" s="17" t="n">
        <v>188.58</v>
      </c>
      <c r="I57" s="17" t="n">
        <v>3771.6</v>
      </c>
      <c r="J57" s="18" t="n">
        <f aca="false">I57/$H$89</f>
        <v>0.0147413653710882</v>
      </c>
    </row>
    <row r="58" customFormat="false" ht="24" hidden="false" customHeight="true" outlineLevel="0" collapsed="false">
      <c r="A58" s="14" t="s">
        <v>166</v>
      </c>
      <c r="B58" s="15" t="s">
        <v>99</v>
      </c>
      <c r="C58" s="14" t="s">
        <v>100</v>
      </c>
      <c r="D58" s="14" t="s">
        <v>101</v>
      </c>
      <c r="E58" s="16" t="s">
        <v>49</v>
      </c>
      <c r="F58" s="15" t="n">
        <v>20</v>
      </c>
      <c r="G58" s="17" t="n">
        <v>69.53</v>
      </c>
      <c r="H58" s="17" t="n">
        <v>91.84</v>
      </c>
      <c r="I58" s="17" t="n">
        <v>1836.8</v>
      </c>
      <c r="J58" s="18" t="n">
        <f aca="false">I58/$H$89</f>
        <v>0.00717916531806521</v>
      </c>
    </row>
    <row r="59" customFormat="false" ht="26.1" hidden="false" customHeight="true" outlineLevel="0" collapsed="false">
      <c r="A59" s="14" t="s">
        <v>167</v>
      </c>
      <c r="B59" s="15" t="s">
        <v>168</v>
      </c>
      <c r="C59" s="14" t="s">
        <v>30</v>
      </c>
      <c r="D59" s="14" t="s">
        <v>169</v>
      </c>
      <c r="E59" s="16" t="s">
        <v>170</v>
      </c>
      <c r="F59" s="15" t="n">
        <v>110</v>
      </c>
      <c r="G59" s="17" t="n">
        <v>16.38</v>
      </c>
      <c r="H59" s="17" t="n">
        <v>21.63</v>
      </c>
      <c r="I59" s="17" t="n">
        <v>2379.3</v>
      </c>
      <c r="J59" s="18" t="n">
        <f aca="false">I59/$H$89</f>
        <v>0.00929953617229559</v>
      </c>
    </row>
    <row r="60" customFormat="false" ht="39" hidden="false" customHeight="true" outlineLevel="0" collapsed="false">
      <c r="A60" s="14" t="s">
        <v>171</v>
      </c>
      <c r="B60" s="15" t="s">
        <v>106</v>
      </c>
      <c r="C60" s="14" t="s">
        <v>30</v>
      </c>
      <c r="D60" s="14" t="s">
        <v>107</v>
      </c>
      <c r="E60" s="16" t="s">
        <v>49</v>
      </c>
      <c r="F60" s="15" t="n">
        <v>20</v>
      </c>
      <c r="G60" s="17" t="n">
        <v>152.4</v>
      </c>
      <c r="H60" s="17" t="n">
        <v>201.3</v>
      </c>
      <c r="I60" s="17" t="n">
        <v>4026</v>
      </c>
      <c r="J60" s="18" t="n">
        <f aca="false">I60/$H$89</f>
        <v>0.0157356922748968</v>
      </c>
    </row>
    <row r="61" customFormat="false" ht="26.1" hidden="false" customHeight="true" outlineLevel="0" collapsed="false">
      <c r="A61" s="14" t="s">
        <v>172</v>
      </c>
      <c r="B61" s="15" t="s">
        <v>109</v>
      </c>
      <c r="C61" s="14" t="s">
        <v>110</v>
      </c>
      <c r="D61" s="14" t="s">
        <v>111</v>
      </c>
      <c r="E61" s="16" t="s">
        <v>49</v>
      </c>
      <c r="F61" s="15" t="n">
        <v>20</v>
      </c>
      <c r="G61" s="17" t="n">
        <v>207.7</v>
      </c>
      <c r="H61" s="17" t="n">
        <v>274.35</v>
      </c>
      <c r="I61" s="17" t="n">
        <v>5487</v>
      </c>
      <c r="J61" s="18" t="n">
        <f aca="false">I61/$H$89</f>
        <v>0.0214460366399302</v>
      </c>
    </row>
    <row r="62" customFormat="false" ht="26.1" hidden="false" customHeight="true" outlineLevel="0" collapsed="false">
      <c r="A62" s="10" t="s">
        <v>173</v>
      </c>
      <c r="B62" s="10"/>
      <c r="C62" s="10"/>
      <c r="D62" s="10" t="s">
        <v>174</v>
      </c>
      <c r="E62" s="10"/>
      <c r="F62" s="11"/>
      <c r="G62" s="10"/>
      <c r="H62" s="10"/>
      <c r="I62" s="12" t="n">
        <f aca="false">SUM(I63)</f>
        <v>26443.62</v>
      </c>
      <c r="J62" s="13" t="n">
        <f aca="false">SUM(J63)</f>
        <v>0.103355356918606</v>
      </c>
    </row>
    <row r="63" customFormat="false" ht="65.1" hidden="false" customHeight="true" outlineLevel="0" collapsed="false">
      <c r="A63" s="14" t="s">
        <v>175</v>
      </c>
      <c r="B63" s="15" t="s">
        <v>176</v>
      </c>
      <c r="C63" s="14" t="s">
        <v>22</v>
      </c>
      <c r="D63" s="14" t="s">
        <v>177</v>
      </c>
      <c r="E63" s="16" t="s">
        <v>24</v>
      </c>
      <c r="F63" s="15" t="n">
        <v>126</v>
      </c>
      <c r="G63" s="17" t="n">
        <v>158.89</v>
      </c>
      <c r="H63" s="17" t="n">
        <v>209.87</v>
      </c>
      <c r="I63" s="17" t="n">
        <v>26443.62</v>
      </c>
      <c r="J63" s="18" t="n">
        <f aca="false">I63/$H$89</f>
        <v>0.103355356918606</v>
      </c>
    </row>
    <row r="64" customFormat="false" ht="24" hidden="false" customHeight="true" outlineLevel="0" collapsed="false">
      <c r="A64" s="10" t="s">
        <v>178</v>
      </c>
      <c r="B64" s="10"/>
      <c r="C64" s="10"/>
      <c r="D64" s="10" t="s">
        <v>179</v>
      </c>
      <c r="E64" s="10"/>
      <c r="F64" s="11"/>
      <c r="G64" s="10"/>
      <c r="H64" s="10"/>
      <c r="I64" s="12" t="n">
        <f aca="false">SUM(I65:I69)</f>
        <v>19776.58</v>
      </c>
      <c r="J64" s="13" t="n">
        <f aca="false">SUM(J65:J69)</f>
        <v>0.0772971130476601</v>
      </c>
    </row>
    <row r="65" customFormat="false" ht="26.1" hidden="false" customHeight="true" outlineLevel="0" collapsed="false">
      <c r="A65" s="14" t="s">
        <v>180</v>
      </c>
      <c r="B65" s="15" t="s">
        <v>181</v>
      </c>
      <c r="C65" s="14" t="s">
        <v>30</v>
      </c>
      <c r="D65" s="14" t="s">
        <v>182</v>
      </c>
      <c r="E65" s="16" t="s">
        <v>49</v>
      </c>
      <c r="F65" s="15" t="n">
        <v>263.34</v>
      </c>
      <c r="G65" s="17" t="n">
        <v>2.94</v>
      </c>
      <c r="H65" s="17" t="n">
        <v>3.88</v>
      </c>
      <c r="I65" s="17" t="n">
        <v>1021.75</v>
      </c>
      <c r="J65" s="18" t="n">
        <f aca="false">I65/$H$89</f>
        <v>0.00399352796370488</v>
      </c>
    </row>
    <row r="66" customFormat="false" ht="26.1" hidden="false" customHeight="true" outlineLevel="0" collapsed="false">
      <c r="A66" s="14" t="s">
        <v>183</v>
      </c>
      <c r="B66" s="15" t="s">
        <v>184</v>
      </c>
      <c r="C66" s="14" t="s">
        <v>30</v>
      </c>
      <c r="D66" s="14" t="s">
        <v>185</v>
      </c>
      <c r="E66" s="16" t="s">
        <v>49</v>
      </c>
      <c r="F66" s="15" t="n">
        <v>50</v>
      </c>
      <c r="G66" s="17" t="n">
        <v>10.04</v>
      </c>
      <c r="H66" s="17" t="n">
        <v>13.26</v>
      </c>
      <c r="I66" s="17" t="n">
        <v>663</v>
      </c>
      <c r="J66" s="18" t="n">
        <f aca="false">I66/$H$89</f>
        <v>0.00259134723752027</v>
      </c>
    </row>
    <row r="67" customFormat="false" ht="26.1" hidden="false" customHeight="true" outlineLevel="0" collapsed="false">
      <c r="A67" s="14" t="s">
        <v>186</v>
      </c>
      <c r="B67" s="15" t="s">
        <v>187</v>
      </c>
      <c r="C67" s="14" t="s">
        <v>30</v>
      </c>
      <c r="D67" s="14" t="s">
        <v>188</v>
      </c>
      <c r="E67" s="16" t="s">
        <v>49</v>
      </c>
      <c r="F67" s="15" t="n">
        <v>263.34</v>
      </c>
      <c r="G67" s="17" t="n">
        <v>16.48</v>
      </c>
      <c r="H67" s="17" t="n">
        <v>21.76</v>
      </c>
      <c r="I67" s="17" t="n">
        <v>5730.27</v>
      </c>
      <c r="J67" s="18" t="n">
        <f aca="false">I67/$H$89</f>
        <v>0.0223968617416972</v>
      </c>
    </row>
    <row r="68" customFormat="false" ht="26.1" hidden="false" customHeight="true" outlineLevel="0" collapsed="false">
      <c r="A68" s="14" t="s">
        <v>189</v>
      </c>
      <c r="B68" s="15" t="s">
        <v>190</v>
      </c>
      <c r="C68" s="14" t="s">
        <v>30</v>
      </c>
      <c r="D68" s="14" t="s">
        <v>191</v>
      </c>
      <c r="E68" s="16" t="s">
        <v>49</v>
      </c>
      <c r="F68" s="15" t="n">
        <v>263.34</v>
      </c>
      <c r="G68" s="17" t="n">
        <v>12.6</v>
      </c>
      <c r="H68" s="17" t="n">
        <v>16.64</v>
      </c>
      <c r="I68" s="17" t="n">
        <v>4381.97</v>
      </c>
      <c r="J68" s="18" t="n">
        <f aca="false">I68/$H$89</f>
        <v>0.0171270073218653</v>
      </c>
    </row>
    <row r="69" customFormat="false" ht="26.1" hidden="false" customHeight="true" outlineLevel="0" collapsed="false">
      <c r="A69" s="14" t="s">
        <v>192</v>
      </c>
      <c r="B69" s="15" t="s">
        <v>193</v>
      </c>
      <c r="C69" s="14" t="s">
        <v>30</v>
      </c>
      <c r="D69" s="14" t="s">
        <v>194</v>
      </c>
      <c r="E69" s="16" t="s">
        <v>49</v>
      </c>
      <c r="F69" s="15" t="n">
        <v>543.94</v>
      </c>
      <c r="G69" s="17" t="n">
        <v>11.11</v>
      </c>
      <c r="H69" s="17" t="n">
        <v>14.67</v>
      </c>
      <c r="I69" s="17" t="n">
        <v>7979.59</v>
      </c>
      <c r="J69" s="18" t="n">
        <f aca="false">I69/$H$89</f>
        <v>0.0311883687828723</v>
      </c>
    </row>
    <row r="70" customFormat="false" ht="24" hidden="false" customHeight="true" outlineLevel="0" collapsed="false">
      <c r="A70" s="10" t="s">
        <v>195</v>
      </c>
      <c r="B70" s="10"/>
      <c r="C70" s="10"/>
      <c r="D70" s="10" t="s">
        <v>196</v>
      </c>
      <c r="E70" s="10"/>
      <c r="F70" s="11"/>
      <c r="G70" s="10"/>
      <c r="H70" s="10"/>
      <c r="I70" s="12" t="n">
        <f aca="false">SUM(I71:I74)</f>
        <v>19386.66</v>
      </c>
      <c r="J70" s="13" t="n">
        <f aca="false">SUM(J71:J74)</f>
        <v>0.0757731038246527</v>
      </c>
    </row>
    <row r="71" customFormat="false" ht="26.1" hidden="false" customHeight="true" outlineLevel="0" collapsed="false">
      <c r="A71" s="14" t="s">
        <v>197</v>
      </c>
      <c r="B71" s="15" t="s">
        <v>198</v>
      </c>
      <c r="C71" s="14" t="s">
        <v>56</v>
      </c>
      <c r="D71" s="14" t="s">
        <v>199</v>
      </c>
      <c r="E71" s="16" t="s">
        <v>49</v>
      </c>
      <c r="F71" s="15" t="n">
        <v>100</v>
      </c>
      <c r="G71" s="17" t="n">
        <v>8.08</v>
      </c>
      <c r="H71" s="17" t="n">
        <f aca="false">(G71*(1+$G$2))</f>
        <v>10.672872</v>
      </c>
      <c r="I71" s="17" t="n">
        <f aca="false">ROUND(F71*H71,2)</f>
        <v>1067.29</v>
      </c>
      <c r="J71" s="18" t="n">
        <f aca="false">I71/$H$89</f>
        <v>0.00417152185992912</v>
      </c>
    </row>
    <row r="72" customFormat="false" ht="26.1" hidden="false" customHeight="true" outlineLevel="0" collapsed="false">
      <c r="A72" s="14" t="s">
        <v>200</v>
      </c>
      <c r="B72" s="15" t="s">
        <v>201</v>
      </c>
      <c r="C72" s="14" t="s">
        <v>30</v>
      </c>
      <c r="D72" s="14" t="s">
        <v>202</v>
      </c>
      <c r="E72" s="16" t="s">
        <v>49</v>
      </c>
      <c r="F72" s="15" t="n">
        <v>263.34</v>
      </c>
      <c r="G72" s="17" t="n">
        <v>31.78</v>
      </c>
      <c r="H72" s="17" t="n">
        <v>41.97</v>
      </c>
      <c r="I72" s="17" t="n">
        <v>11052.37</v>
      </c>
      <c r="J72" s="18" t="n">
        <f aca="false">I72/$H$89</f>
        <v>0.0431983838122955</v>
      </c>
    </row>
    <row r="73" customFormat="false" ht="26.1" hidden="false" customHeight="true" outlineLevel="0" collapsed="false">
      <c r="A73" s="14" t="s">
        <v>203</v>
      </c>
      <c r="B73" s="15" t="s">
        <v>204</v>
      </c>
      <c r="C73" s="14" t="s">
        <v>30</v>
      </c>
      <c r="D73" s="14" t="s">
        <v>205</v>
      </c>
      <c r="E73" s="16" t="s">
        <v>77</v>
      </c>
      <c r="F73" s="15" t="n">
        <v>100</v>
      </c>
      <c r="G73" s="17" t="n">
        <v>2.56</v>
      </c>
      <c r="H73" s="17" t="n">
        <v>3.38</v>
      </c>
      <c r="I73" s="17" t="n">
        <v>338</v>
      </c>
      <c r="J73" s="18" t="n">
        <f aca="false">I73/$H$89</f>
        <v>0.00132107898383386</v>
      </c>
    </row>
    <row r="74" customFormat="false" ht="51.95" hidden="false" customHeight="true" outlineLevel="0" collapsed="false">
      <c r="A74" s="14" t="s">
        <v>206</v>
      </c>
      <c r="B74" s="15" t="s">
        <v>207</v>
      </c>
      <c r="C74" s="14" t="s">
        <v>30</v>
      </c>
      <c r="D74" s="14" t="s">
        <v>208</v>
      </c>
      <c r="E74" s="16" t="s">
        <v>49</v>
      </c>
      <c r="F74" s="15" t="n">
        <v>100</v>
      </c>
      <c r="G74" s="17" t="n">
        <v>52.46</v>
      </c>
      <c r="H74" s="17" t="n">
        <v>69.29</v>
      </c>
      <c r="I74" s="17" t="n">
        <v>6929</v>
      </c>
      <c r="J74" s="18" t="n">
        <f aca="false">I74/$H$89</f>
        <v>0.0270821191685942</v>
      </c>
    </row>
    <row r="75" customFormat="false" ht="24" hidden="false" customHeight="true" outlineLevel="0" collapsed="false">
      <c r="A75" s="10" t="s">
        <v>209</v>
      </c>
      <c r="B75" s="10"/>
      <c r="C75" s="10"/>
      <c r="D75" s="10" t="s">
        <v>210</v>
      </c>
      <c r="E75" s="10"/>
      <c r="F75" s="11"/>
      <c r="G75" s="10"/>
      <c r="H75" s="10"/>
      <c r="I75" s="12" t="n">
        <f aca="false">SUM(I76:I79)</f>
        <v>15276.65</v>
      </c>
      <c r="J75" s="13" t="n">
        <f aca="false">SUM(J76:J79)</f>
        <v>0.0597090569774721</v>
      </c>
    </row>
    <row r="76" customFormat="false" ht="26.1" hidden="false" customHeight="true" outlineLevel="0" collapsed="false">
      <c r="A76" s="14" t="s">
        <v>211</v>
      </c>
      <c r="B76" s="15" t="s">
        <v>212</v>
      </c>
      <c r="C76" s="14" t="s">
        <v>56</v>
      </c>
      <c r="D76" s="14" t="s">
        <v>213</v>
      </c>
      <c r="E76" s="16" t="s">
        <v>49</v>
      </c>
      <c r="F76" s="15" t="n">
        <v>90.49</v>
      </c>
      <c r="G76" s="17" t="n">
        <v>23.79</v>
      </c>
      <c r="H76" s="17" t="n">
        <f aca="false">(G76*(1+$G$2))</f>
        <v>31.424211</v>
      </c>
      <c r="I76" s="17" t="n">
        <f aca="false">ROUND(F76*H76,2)</f>
        <v>2843.58</v>
      </c>
      <c r="J76" s="18" t="n">
        <f aca="false">I76/$H$89</f>
        <v>0.0111141827717464</v>
      </c>
    </row>
    <row r="77" customFormat="false" ht="39" hidden="false" customHeight="true" outlineLevel="0" collapsed="false">
      <c r="A77" s="14" t="s">
        <v>214</v>
      </c>
      <c r="B77" s="15" t="s">
        <v>215</v>
      </c>
      <c r="C77" s="14" t="s">
        <v>30</v>
      </c>
      <c r="D77" s="14" t="s">
        <v>216</v>
      </c>
      <c r="E77" s="16" t="s">
        <v>49</v>
      </c>
      <c r="F77" s="15" t="n">
        <v>90.49</v>
      </c>
      <c r="G77" s="17" t="n">
        <v>92.27</v>
      </c>
      <c r="H77" s="17" t="n">
        <v>121.87</v>
      </c>
      <c r="I77" s="17" t="n">
        <v>11028.01</v>
      </c>
      <c r="J77" s="18" t="n">
        <f aca="false">I77/$H$89</f>
        <v>0.0431031723210346</v>
      </c>
    </row>
    <row r="78" customFormat="false" ht="26.1" hidden="false" customHeight="true" outlineLevel="0" collapsed="false">
      <c r="A78" s="14" t="s">
        <v>214</v>
      </c>
      <c r="B78" s="15" t="s">
        <v>217</v>
      </c>
      <c r="C78" s="14" t="s">
        <v>30</v>
      </c>
      <c r="D78" s="14" t="s">
        <v>218</v>
      </c>
      <c r="E78" s="16" t="s">
        <v>77</v>
      </c>
      <c r="F78" s="15" t="n">
        <v>37.6</v>
      </c>
      <c r="G78" s="17" t="n">
        <v>16.35</v>
      </c>
      <c r="H78" s="17" t="n">
        <v>21.59</v>
      </c>
      <c r="I78" s="17" t="n">
        <v>811.78</v>
      </c>
      <c r="J78" s="18" t="n">
        <f aca="false">I78/$H$89</f>
        <v>0.00317285650146939</v>
      </c>
    </row>
    <row r="79" customFormat="false" ht="26.1" hidden="false" customHeight="true" outlineLevel="0" collapsed="false">
      <c r="A79" s="14" t="s">
        <v>219</v>
      </c>
      <c r="B79" s="15" t="s">
        <v>220</v>
      </c>
      <c r="C79" s="14" t="s">
        <v>30</v>
      </c>
      <c r="D79" s="14" t="s">
        <v>221</v>
      </c>
      <c r="E79" s="16" t="s">
        <v>77</v>
      </c>
      <c r="F79" s="15" t="n">
        <v>6</v>
      </c>
      <c r="G79" s="17" t="n">
        <v>74.86</v>
      </c>
      <c r="H79" s="17" t="n">
        <v>98.88</v>
      </c>
      <c r="I79" s="17" t="n">
        <v>593.28</v>
      </c>
      <c r="J79" s="18" t="n">
        <f aca="false">I79/$H$89</f>
        <v>0.00231884538322176</v>
      </c>
    </row>
    <row r="80" customFormat="false" ht="24" hidden="false" customHeight="true" outlineLevel="0" collapsed="false">
      <c r="A80" s="10" t="s">
        <v>222</v>
      </c>
      <c r="B80" s="10"/>
      <c r="C80" s="10"/>
      <c r="D80" s="10" t="s">
        <v>223</v>
      </c>
      <c r="E80" s="10"/>
      <c r="F80" s="11"/>
      <c r="G80" s="10"/>
      <c r="H80" s="10"/>
      <c r="I80" s="12" t="n">
        <f aca="false">SUM(I81:I82)</f>
        <v>417.26</v>
      </c>
      <c r="J80" s="13" t="n">
        <f aca="false">SUM(J81:J82)</f>
        <v>0.0016308680970252</v>
      </c>
    </row>
    <row r="81" customFormat="false" ht="26.1" hidden="false" customHeight="true" outlineLevel="0" collapsed="false">
      <c r="A81" s="14" t="s">
        <v>224</v>
      </c>
      <c r="B81" s="15" t="s">
        <v>225</v>
      </c>
      <c r="C81" s="14" t="s">
        <v>30</v>
      </c>
      <c r="D81" s="14" t="s">
        <v>226</v>
      </c>
      <c r="E81" s="16" t="s">
        <v>24</v>
      </c>
      <c r="F81" s="15" t="n">
        <v>31</v>
      </c>
      <c r="G81" s="17" t="n">
        <v>0.9</v>
      </c>
      <c r="H81" s="17" t="n">
        <v>1.18</v>
      </c>
      <c r="I81" s="17" t="n">
        <v>36.58</v>
      </c>
      <c r="J81" s="18" t="n">
        <f aca="false">I81/$H$89</f>
        <v>0.000142973577599535</v>
      </c>
    </row>
    <row r="82" customFormat="false" ht="51" hidden="false" customHeight="false" outlineLevel="0" collapsed="false">
      <c r="A82" s="14" t="s">
        <v>227</v>
      </c>
      <c r="B82" s="15" t="s">
        <v>228</v>
      </c>
      <c r="C82" s="14" t="s">
        <v>30</v>
      </c>
      <c r="D82" s="14" t="s">
        <v>229</v>
      </c>
      <c r="E82" s="16" t="s">
        <v>24</v>
      </c>
      <c r="F82" s="15" t="n">
        <v>31</v>
      </c>
      <c r="G82" s="17" t="n">
        <v>9.3</v>
      </c>
      <c r="H82" s="17" t="n">
        <v>12.28</v>
      </c>
      <c r="I82" s="17" t="n">
        <v>380.68</v>
      </c>
      <c r="J82" s="18" t="n">
        <f aca="false">I82/$H$89</f>
        <v>0.00148789451942567</v>
      </c>
    </row>
    <row r="83" customFormat="false" ht="24" hidden="false" customHeight="true" outlineLevel="0" collapsed="false">
      <c r="A83" s="10" t="s">
        <v>230</v>
      </c>
      <c r="B83" s="10"/>
      <c r="C83" s="10"/>
      <c r="D83" s="10" t="s">
        <v>231</v>
      </c>
      <c r="E83" s="10"/>
      <c r="F83" s="11"/>
      <c r="G83" s="10"/>
      <c r="H83" s="10"/>
      <c r="I83" s="12" t="n">
        <f aca="false">SUM(I84:I85)</f>
        <v>4406.85</v>
      </c>
      <c r="J83" s="13" t="n">
        <f aca="false">SUM(J84:J85)</f>
        <v>0.0172242512423321</v>
      </c>
    </row>
    <row r="84" customFormat="false" ht="24" hidden="false" customHeight="true" outlineLevel="0" collapsed="false">
      <c r="A84" s="14" t="s">
        <v>232</v>
      </c>
      <c r="B84" s="15" t="s">
        <v>233</v>
      </c>
      <c r="C84" s="14" t="s">
        <v>30</v>
      </c>
      <c r="D84" s="14" t="s">
        <v>234</v>
      </c>
      <c r="E84" s="16" t="s">
        <v>49</v>
      </c>
      <c r="F84" s="15" t="n">
        <v>263.34</v>
      </c>
      <c r="G84" s="17" t="n">
        <v>2.91</v>
      </c>
      <c r="H84" s="17" t="n">
        <v>3.84</v>
      </c>
      <c r="I84" s="17" t="n">
        <v>1011.22</v>
      </c>
      <c r="J84" s="18" t="n">
        <f aca="false">I84/$H$89</f>
        <v>0.00395237127228544</v>
      </c>
    </row>
    <row r="85" customFormat="false" ht="26.1" hidden="false" customHeight="true" outlineLevel="0" collapsed="false">
      <c r="A85" s="14" t="s">
        <v>235</v>
      </c>
      <c r="B85" s="15" t="s">
        <v>236</v>
      </c>
      <c r="C85" s="14" t="s">
        <v>237</v>
      </c>
      <c r="D85" s="14" t="s">
        <v>238</v>
      </c>
      <c r="E85" s="16" t="s">
        <v>97</v>
      </c>
      <c r="F85" s="15" t="n">
        <v>52.67</v>
      </c>
      <c r="G85" s="17" t="n">
        <v>48.81</v>
      </c>
      <c r="H85" s="17" t="n">
        <v>64.47</v>
      </c>
      <c r="I85" s="17" t="n">
        <v>3395.63</v>
      </c>
      <c r="J85" s="18" t="n">
        <f aca="false">I85/$H$89</f>
        <v>0.0132718799700467</v>
      </c>
    </row>
    <row r="86" customFormat="false" ht="14.25" hidden="false" customHeight="false" outlineLevel="0" collapsed="false">
      <c r="A86" s="24"/>
      <c r="B86" s="24"/>
      <c r="C86" s="24"/>
      <c r="D86" s="24"/>
      <c r="E86" s="24"/>
      <c r="F86" s="24"/>
      <c r="G86" s="24"/>
      <c r="H86" s="24"/>
      <c r="I86" s="24"/>
      <c r="J86" s="24"/>
    </row>
    <row r="87" customFormat="false" ht="14.25" hidden="false" customHeight="true" outlineLevel="0" collapsed="false">
      <c r="A87" s="25"/>
      <c r="B87" s="25"/>
      <c r="C87" s="25"/>
      <c r="D87" s="26"/>
      <c r="E87" s="27"/>
      <c r="F87" s="4" t="s">
        <v>239</v>
      </c>
      <c r="G87" s="4"/>
      <c r="H87" s="28" t="n">
        <f aca="false">H89/(1+G2)</f>
        <v>193694.806571277</v>
      </c>
      <c r="I87" s="28"/>
      <c r="J87" s="28"/>
    </row>
    <row r="88" customFormat="false" ht="14.25" hidden="false" customHeight="true" outlineLevel="0" collapsed="false">
      <c r="A88" s="25"/>
      <c r="B88" s="25"/>
      <c r="C88" s="25"/>
      <c r="D88" s="26"/>
      <c r="E88" s="27"/>
      <c r="F88" s="4" t="s">
        <v>240</v>
      </c>
      <c r="G88" s="4"/>
      <c r="H88" s="28" t="n">
        <f aca="false">H87*G2</f>
        <v>62156.6634287228</v>
      </c>
      <c r="I88" s="28"/>
      <c r="J88" s="28"/>
    </row>
    <row r="89" customFormat="false" ht="14.25" hidden="false" customHeight="true" outlineLevel="0" collapsed="false">
      <c r="A89" s="25"/>
      <c r="B89" s="25"/>
      <c r="C89" s="25"/>
      <c r="D89" s="26"/>
      <c r="E89" s="27"/>
      <c r="F89" s="4" t="s">
        <v>241</v>
      </c>
      <c r="G89" s="4"/>
      <c r="H89" s="28" t="n">
        <f aca="false">I5+I7+I12+I21+I25+I34+I42+I49+I55+I62+I64+I70+I75+I80+I83</f>
        <v>255851.47</v>
      </c>
      <c r="I89" s="28"/>
      <c r="J89" s="28"/>
    </row>
    <row r="90" customFormat="false" ht="60" hidden="false" customHeight="true" outlineLevel="0" collapsed="false">
      <c r="A90" s="29"/>
      <c r="B90" s="29"/>
      <c r="C90" s="29"/>
      <c r="D90" s="29"/>
      <c r="E90" s="29"/>
      <c r="F90" s="29"/>
      <c r="G90" s="29"/>
      <c r="H90" s="29"/>
      <c r="I90" s="29"/>
      <c r="J90" s="30"/>
    </row>
    <row r="91" customFormat="false" ht="69.95" hidden="false" customHeight="true" outlineLevel="0" collapsed="false">
      <c r="A91" s="31" t="s">
        <v>242</v>
      </c>
      <c r="B91" s="31"/>
      <c r="C91" s="31"/>
      <c r="D91" s="31"/>
      <c r="E91" s="31"/>
      <c r="F91" s="31"/>
      <c r="G91" s="31"/>
      <c r="H91" s="31"/>
      <c r="I91" s="31"/>
      <c r="J91" s="31"/>
    </row>
    <row r="92" customFormat="false" ht="14.25" hidden="false" customHeight="false" outlineLevel="0" collapsed="false">
      <c r="J92" s="32"/>
    </row>
  </sheetData>
  <mergeCells count="17">
    <mergeCell ref="E1:F1"/>
    <mergeCell ref="G1:H1"/>
    <mergeCell ref="I1:J1"/>
    <mergeCell ref="E2:F2"/>
    <mergeCell ref="G2:H2"/>
    <mergeCell ref="I2:J2"/>
    <mergeCell ref="A3:J3"/>
    <mergeCell ref="A87:C87"/>
    <mergeCell ref="F87:G87"/>
    <mergeCell ref="H87:J87"/>
    <mergeCell ref="A88:C88"/>
    <mergeCell ref="F88:G88"/>
    <mergeCell ref="H88:J88"/>
    <mergeCell ref="A89:C89"/>
    <mergeCell ref="F89:G89"/>
    <mergeCell ref="H89:J89"/>
    <mergeCell ref="A91:J91"/>
  </mergeCells>
  <printOptions headings="false" gridLines="false" gridLinesSet="true" horizontalCentered="false" verticalCentered="false"/>
  <pageMargins left="0.5" right="0.5" top="1" bottom="1" header="0.5" footer="0.5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>&amp;L &amp;CDacon Engenharia
CNPJ: 02.511.240/0001-86 </oddHeader>
    <oddFooter>&amp;L &amp;CAvenida Dom Pedro II Sala 904 - Centro - João Pessoa / PB
83 - 3566.7514 99903.7514 / daconprojetos@hotmail.com 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G26"/>
  <sheetViews>
    <sheetView showFormulas="false" showGridLines="true" showRowColHeaders="true" showZeros="true" rightToLeft="false" tabSelected="false" showOutlineSymbols="false" defaultGridColor="true" view="normal" topLeftCell="A1" colorId="64" zoomScale="100" zoomScaleNormal="100" zoomScalePageLayoutView="100" workbookViewId="0">
      <selection pane="topLeft" activeCell="F2" activeCellId="0" sqref="F2"/>
    </sheetView>
  </sheetViews>
  <sheetFormatPr defaultColWidth="8.609375" defaultRowHeight="14.25" zeroHeight="false" outlineLevelRow="0" outlineLevelCol="0"/>
  <cols>
    <col collapsed="false" customWidth="true" hidden="false" outlineLevel="0" max="1" min="1" style="0" width="20"/>
    <col collapsed="false" customWidth="true" hidden="false" outlineLevel="0" max="2" min="2" style="0" width="60"/>
    <col collapsed="false" customWidth="true" hidden="false" outlineLevel="0" max="3" min="3" style="0" width="20"/>
    <col collapsed="false" customWidth="true" hidden="false" outlineLevel="0" max="30" min="4" style="0" width="12"/>
  </cols>
  <sheetData>
    <row r="1" customFormat="false" ht="15" hidden="false" customHeight="true" outlineLevel="0" collapsed="false">
      <c r="A1" s="1"/>
      <c r="B1" s="1" t="s">
        <v>0</v>
      </c>
      <c r="C1" s="1" t="s">
        <v>1</v>
      </c>
      <c r="D1" s="2" t="s">
        <v>2</v>
      </c>
      <c r="E1" s="2"/>
      <c r="F1" s="2" t="s">
        <v>3</v>
      </c>
      <c r="G1" s="2"/>
    </row>
    <row r="2" customFormat="false" ht="65.25" hidden="false" customHeight="true" outlineLevel="0" collapsed="false">
      <c r="A2" s="3"/>
      <c r="B2" s="3" t="s">
        <v>4</v>
      </c>
      <c r="C2" s="3" t="s">
        <v>5</v>
      </c>
      <c r="D2" s="4" t="s">
        <v>243</v>
      </c>
      <c r="E2" s="4"/>
      <c r="F2" s="4" t="s">
        <v>6</v>
      </c>
      <c r="G2" s="4"/>
    </row>
    <row r="3" customFormat="false" ht="15" hidden="false" customHeight="true" outlineLevel="0" collapsed="false">
      <c r="A3" s="6" t="s">
        <v>244</v>
      </c>
      <c r="B3" s="6"/>
      <c r="C3" s="6"/>
      <c r="D3" s="6"/>
      <c r="E3" s="6"/>
      <c r="F3" s="6"/>
      <c r="G3" s="6"/>
    </row>
    <row r="4" customFormat="false" ht="15" hidden="false" customHeight="false" outlineLevel="0" collapsed="false">
      <c r="A4" s="7" t="s">
        <v>8</v>
      </c>
      <c r="B4" s="7" t="s">
        <v>11</v>
      </c>
      <c r="C4" s="8" t="s">
        <v>245</v>
      </c>
      <c r="D4" s="8" t="s">
        <v>246</v>
      </c>
      <c r="E4" s="8" t="s">
        <v>247</v>
      </c>
      <c r="F4" s="8" t="s">
        <v>248</v>
      </c>
    </row>
    <row r="5" customFormat="false" ht="24" hidden="false" customHeight="true" outlineLevel="0" collapsed="false">
      <c r="A5" s="10" t="s">
        <v>18</v>
      </c>
      <c r="B5" s="10" t="s">
        <v>19</v>
      </c>
      <c r="C5" s="11" t="s">
        <v>249</v>
      </c>
      <c r="D5" s="33" t="s">
        <v>249</v>
      </c>
      <c r="E5" s="11"/>
      <c r="F5" s="11"/>
    </row>
    <row r="6" customFormat="false" ht="24" hidden="false" customHeight="true" outlineLevel="0" collapsed="false">
      <c r="A6" s="10" t="s">
        <v>25</v>
      </c>
      <c r="B6" s="10" t="s">
        <v>26</v>
      </c>
      <c r="C6" s="11" t="s">
        <v>250</v>
      </c>
      <c r="D6" s="33" t="s">
        <v>251</v>
      </c>
      <c r="E6" s="33" t="s">
        <v>251</v>
      </c>
      <c r="F6" s="33" t="s">
        <v>252</v>
      </c>
    </row>
    <row r="7" customFormat="false" ht="24" hidden="false" customHeight="true" outlineLevel="0" collapsed="false">
      <c r="A7" s="10" t="s">
        <v>44</v>
      </c>
      <c r="B7" s="10" t="s">
        <v>45</v>
      </c>
      <c r="C7" s="11" t="s">
        <v>253</v>
      </c>
      <c r="D7" s="33" t="s">
        <v>254</v>
      </c>
      <c r="E7" s="33" t="s">
        <v>255</v>
      </c>
      <c r="F7" s="33" t="s">
        <v>256</v>
      </c>
    </row>
    <row r="8" customFormat="false" ht="24" hidden="false" customHeight="true" outlineLevel="0" collapsed="false">
      <c r="A8" s="10" t="s">
        <v>78</v>
      </c>
      <c r="B8" s="10" t="s">
        <v>79</v>
      </c>
      <c r="C8" s="11" t="s">
        <v>257</v>
      </c>
      <c r="D8" s="33" t="s">
        <v>258</v>
      </c>
      <c r="E8" s="33" t="s">
        <v>258</v>
      </c>
      <c r="F8" s="33" t="s">
        <v>259</v>
      </c>
    </row>
    <row r="9" customFormat="false" ht="26.1" hidden="false" customHeight="true" outlineLevel="0" collapsed="false">
      <c r="A9" s="10" t="s">
        <v>89</v>
      </c>
      <c r="B9" s="10" t="s">
        <v>90</v>
      </c>
      <c r="C9" s="11" t="s">
        <v>260</v>
      </c>
      <c r="D9" s="33" t="s">
        <v>261</v>
      </c>
      <c r="E9" s="33" t="s">
        <v>262</v>
      </c>
      <c r="F9" s="11"/>
    </row>
    <row r="10" customFormat="false" ht="26.1" hidden="false" customHeight="true" outlineLevel="0" collapsed="false">
      <c r="A10" s="10" t="s">
        <v>119</v>
      </c>
      <c r="B10" s="10" t="s">
        <v>120</v>
      </c>
      <c r="C10" s="11" t="s">
        <v>263</v>
      </c>
      <c r="D10" s="33" t="s">
        <v>264</v>
      </c>
      <c r="E10" s="33" t="s">
        <v>265</v>
      </c>
      <c r="F10" s="11"/>
    </row>
    <row r="11" customFormat="false" ht="26.1" hidden="false" customHeight="true" outlineLevel="0" collapsed="false">
      <c r="A11" s="10" t="s">
        <v>142</v>
      </c>
      <c r="B11" s="10" t="s">
        <v>143</v>
      </c>
      <c r="C11" s="11" t="s">
        <v>266</v>
      </c>
      <c r="D11" s="33" t="s">
        <v>267</v>
      </c>
      <c r="E11" s="33" t="s">
        <v>268</v>
      </c>
      <c r="F11" s="11"/>
    </row>
    <row r="12" customFormat="false" ht="24" hidden="false" customHeight="true" outlineLevel="0" collapsed="false">
      <c r="A12" s="10" t="s">
        <v>155</v>
      </c>
      <c r="B12" s="10" t="s">
        <v>156</v>
      </c>
      <c r="C12" s="11" t="s">
        <v>269</v>
      </c>
      <c r="D12" s="33" t="s">
        <v>270</v>
      </c>
      <c r="E12" s="33" t="s">
        <v>271</v>
      </c>
      <c r="F12" s="11"/>
    </row>
    <row r="13" customFormat="false" ht="39" hidden="false" customHeight="true" outlineLevel="0" collapsed="false">
      <c r="A13" s="10" t="s">
        <v>162</v>
      </c>
      <c r="B13" s="10" t="s">
        <v>163</v>
      </c>
      <c r="C13" s="11" t="s">
        <v>272</v>
      </c>
      <c r="D13" s="33" t="s">
        <v>273</v>
      </c>
      <c r="E13" s="33" t="s">
        <v>273</v>
      </c>
      <c r="F13" s="33" t="s">
        <v>274</v>
      </c>
    </row>
    <row r="14" customFormat="false" ht="26.1" hidden="false" customHeight="true" outlineLevel="0" collapsed="false">
      <c r="A14" s="10" t="s">
        <v>173</v>
      </c>
      <c r="B14" s="10" t="s">
        <v>174</v>
      </c>
      <c r="C14" s="11" t="s">
        <v>275</v>
      </c>
      <c r="D14" s="33" t="s">
        <v>276</v>
      </c>
      <c r="E14" s="33" t="s">
        <v>277</v>
      </c>
      <c r="F14" s="11"/>
    </row>
    <row r="15" customFormat="false" ht="24" hidden="false" customHeight="true" outlineLevel="0" collapsed="false">
      <c r="A15" s="10" t="s">
        <v>178</v>
      </c>
      <c r="B15" s="10" t="s">
        <v>179</v>
      </c>
      <c r="C15" s="11" t="s">
        <v>278</v>
      </c>
      <c r="D15" s="11"/>
      <c r="E15" s="11"/>
      <c r="F15" s="33" t="s">
        <v>278</v>
      </c>
    </row>
    <row r="16" customFormat="false" ht="24" hidden="false" customHeight="true" outlineLevel="0" collapsed="false">
      <c r="A16" s="10" t="s">
        <v>195</v>
      </c>
      <c r="B16" s="10" t="s">
        <v>196</v>
      </c>
      <c r="C16" s="11" t="s">
        <v>279</v>
      </c>
      <c r="D16" s="33" t="s">
        <v>280</v>
      </c>
      <c r="E16" s="11"/>
      <c r="F16" s="33" t="s">
        <v>281</v>
      </c>
    </row>
    <row r="17" customFormat="false" ht="24" hidden="false" customHeight="true" outlineLevel="0" collapsed="false">
      <c r="A17" s="10" t="s">
        <v>209</v>
      </c>
      <c r="B17" s="10" t="s">
        <v>210</v>
      </c>
      <c r="C17" s="11" t="s">
        <v>282</v>
      </c>
      <c r="D17" s="11"/>
      <c r="E17" s="11"/>
      <c r="F17" s="33" t="s">
        <v>282</v>
      </c>
    </row>
    <row r="18" customFormat="false" ht="24" hidden="false" customHeight="true" outlineLevel="0" collapsed="false">
      <c r="A18" s="10" t="s">
        <v>222</v>
      </c>
      <c r="B18" s="10" t="s">
        <v>223</v>
      </c>
      <c r="C18" s="11" t="s">
        <v>283</v>
      </c>
      <c r="D18" s="33" t="s">
        <v>284</v>
      </c>
      <c r="E18" s="11"/>
      <c r="F18" s="33" t="s">
        <v>284</v>
      </c>
    </row>
    <row r="19" customFormat="false" ht="24" hidden="false" customHeight="true" outlineLevel="0" collapsed="false">
      <c r="A19" s="10" t="s">
        <v>230</v>
      </c>
      <c r="B19" s="10" t="s">
        <v>231</v>
      </c>
      <c r="C19" s="11" t="s">
        <v>285</v>
      </c>
      <c r="D19" s="33" t="s">
        <v>286</v>
      </c>
      <c r="E19" s="33" t="s">
        <v>287</v>
      </c>
      <c r="F19" s="33" t="s">
        <v>288</v>
      </c>
    </row>
    <row r="20" customFormat="false" ht="15" hidden="false" customHeight="true" outlineLevel="0" collapsed="false">
      <c r="A20" s="4" t="s">
        <v>289</v>
      </c>
      <c r="B20" s="4"/>
      <c r="C20" s="3"/>
      <c r="D20" s="34" t="n">
        <f aca="false">D21/$F$23</f>
        <v>0.308993925264529</v>
      </c>
      <c r="E20" s="34" t="n">
        <f aca="false">E21/$F$23</f>
        <v>0.333176823256087</v>
      </c>
      <c r="F20" s="34" t="n">
        <f aca="false">F21/$F$23</f>
        <v>0.357829251479384</v>
      </c>
    </row>
    <row r="21" customFormat="false" ht="14.25" hidden="false" customHeight="true" outlineLevel="0" collapsed="false">
      <c r="A21" s="4" t="s">
        <v>290</v>
      </c>
      <c r="B21" s="4"/>
      <c r="C21" s="3"/>
      <c r="D21" s="35" t="n">
        <v>79056.55</v>
      </c>
      <c r="E21" s="35" t="n">
        <v>85243.78</v>
      </c>
      <c r="F21" s="35" t="n">
        <v>91551.14</v>
      </c>
    </row>
    <row r="22" customFormat="false" ht="14.25" hidden="false" customHeight="true" outlineLevel="0" collapsed="false">
      <c r="A22" s="4" t="s">
        <v>291</v>
      </c>
      <c r="B22" s="4"/>
      <c r="C22" s="3"/>
      <c r="D22" s="34" t="n">
        <f aca="false">D20</f>
        <v>0.308993925264529</v>
      </c>
      <c r="E22" s="34" t="n">
        <f aca="false">E20+D22</f>
        <v>0.642170748520616</v>
      </c>
      <c r="F22" s="34" t="n">
        <f aca="false">F20+E22</f>
        <v>1</v>
      </c>
    </row>
    <row r="23" customFormat="false" ht="14.25" hidden="false" customHeight="true" outlineLevel="0" collapsed="false">
      <c r="A23" s="4" t="s">
        <v>292</v>
      </c>
      <c r="B23" s="4"/>
      <c r="C23" s="3"/>
      <c r="D23" s="36" t="n">
        <f aca="false">D21</f>
        <v>79056.55</v>
      </c>
      <c r="E23" s="36" t="n">
        <f aca="false">E21+D23</f>
        <v>164300.33</v>
      </c>
      <c r="F23" s="36" t="n">
        <f aca="false">F21+E23</f>
        <v>255851.47</v>
      </c>
    </row>
    <row r="24" customFormat="false" ht="14.25" hidden="false" customHeight="false" outlineLevel="0" collapsed="false">
      <c r="A24" s="24"/>
      <c r="B24" s="24"/>
      <c r="C24" s="24"/>
      <c r="D24" s="24"/>
      <c r="E24" s="24"/>
      <c r="F24" s="24"/>
      <c r="G24" s="24"/>
    </row>
    <row r="25" customFormat="false" ht="60" hidden="false" customHeight="true" outlineLevel="0" collapsed="false">
      <c r="A25" s="29"/>
      <c r="B25" s="29"/>
      <c r="C25" s="29"/>
      <c r="D25" s="29"/>
      <c r="E25" s="29"/>
      <c r="F25" s="29"/>
      <c r="G25" s="29"/>
    </row>
    <row r="26" customFormat="false" ht="69.95" hidden="false" customHeight="true" outlineLevel="0" collapsed="false">
      <c r="A26" s="31" t="s">
        <v>242</v>
      </c>
      <c r="B26" s="31"/>
      <c r="C26" s="31"/>
      <c r="D26" s="31"/>
      <c r="E26" s="31"/>
      <c r="F26" s="31"/>
      <c r="G26" s="31"/>
    </row>
  </sheetData>
  <mergeCells count="10">
    <mergeCell ref="D1:E1"/>
    <mergeCell ref="F1:G1"/>
    <mergeCell ref="D2:E2"/>
    <mergeCell ref="F2:G2"/>
    <mergeCell ref="A3:G3"/>
    <mergeCell ref="A20:B20"/>
    <mergeCell ref="A21:B21"/>
    <mergeCell ref="A22:B22"/>
    <mergeCell ref="A23:B23"/>
    <mergeCell ref="A26:G26"/>
  </mergeCells>
  <printOptions headings="false" gridLines="false" gridLinesSet="true" horizontalCentered="true" verticalCentered="false"/>
  <pageMargins left="0.511805555555555" right="0.511805555555555" top="0.984027777777778" bottom="0.984027777777778" header="0.511805555555555" footer="0.511805555555555"/>
  <pageSetup paperSize="8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>&amp;L &amp;CDacon Engenharia
CNPJ: 02.511.240/0001-86 </oddHeader>
    <oddFooter>&amp;L &amp;CAvenida Dom Pedro II Sala 904 - Centro - João Pessoa / PB
83 - 3566.7514 99903.7514 / daconprojetos@hotmail.com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K705"/>
  <sheetViews>
    <sheetView showFormulas="false" showGridLines="true" showRowColHeaders="true" showZeros="true" rightToLeft="false" tabSelected="false" showOutlineSymbols="false" defaultGridColor="true" view="normal" topLeftCell="A1" colorId="64" zoomScale="100" zoomScaleNormal="100" zoomScalePageLayoutView="100" workbookViewId="0">
      <selection pane="topLeft" activeCell="I2" activeCellId="0" sqref="I2"/>
    </sheetView>
  </sheetViews>
  <sheetFormatPr defaultColWidth="8.609375" defaultRowHeight="14.25" zeroHeight="false" outlineLevelRow="0" outlineLevelCol="0"/>
  <cols>
    <col collapsed="false" customWidth="true" hidden="false" outlineLevel="0" max="1" min="1" style="0" width="10"/>
    <col collapsed="false" customWidth="true" hidden="false" outlineLevel="0" max="2" min="2" style="0" width="12"/>
    <col collapsed="false" customWidth="true" hidden="false" outlineLevel="0" max="3" min="3" style="0" width="10"/>
    <col collapsed="false" customWidth="true" hidden="false" outlineLevel="0" max="4" min="4" style="0" width="60"/>
    <col collapsed="false" customWidth="true" hidden="false" outlineLevel="0" max="5" min="5" style="0" width="15"/>
    <col collapsed="false" customWidth="true" hidden="false" outlineLevel="0" max="8" min="6" style="0" width="12"/>
    <col collapsed="false" customWidth="true" hidden="false" outlineLevel="0" max="9" min="9" style="0" width="13"/>
    <col collapsed="false" customWidth="true" hidden="false" outlineLevel="0" max="10" min="10" style="0" width="14"/>
  </cols>
  <sheetData>
    <row r="1" customFormat="false" ht="15" hidden="false" customHeight="true" outlineLevel="0" collapsed="false">
      <c r="A1" s="1"/>
      <c r="B1" s="1"/>
      <c r="C1" s="2" t="s">
        <v>0</v>
      </c>
      <c r="D1" s="2"/>
      <c r="E1" s="2" t="s">
        <v>1</v>
      </c>
      <c r="F1" s="2"/>
      <c r="G1" s="2" t="s">
        <v>2</v>
      </c>
      <c r="H1" s="2"/>
      <c r="I1" s="2" t="s">
        <v>3</v>
      </c>
      <c r="J1" s="2"/>
    </row>
    <row r="2" customFormat="false" ht="406.5" hidden="false" customHeight="true" outlineLevel="0" collapsed="false">
      <c r="A2" s="3"/>
      <c r="B2" s="3"/>
      <c r="C2" s="4" t="s">
        <v>4</v>
      </c>
      <c r="D2" s="4"/>
      <c r="E2" s="4" t="s">
        <v>5</v>
      </c>
      <c r="F2" s="4"/>
      <c r="G2" s="5" t="n">
        <v>0.3209</v>
      </c>
      <c r="H2" s="5"/>
      <c r="I2" s="4" t="s">
        <v>6</v>
      </c>
      <c r="J2" s="4"/>
    </row>
    <row r="3" customFormat="false" ht="15" hidden="false" customHeight="true" outlineLevel="0" collapsed="false">
      <c r="A3" s="6" t="s">
        <v>293</v>
      </c>
      <c r="B3" s="6"/>
      <c r="C3" s="6"/>
      <c r="D3" s="6"/>
      <c r="E3" s="6"/>
      <c r="F3" s="6"/>
      <c r="G3" s="6"/>
      <c r="H3" s="6"/>
      <c r="I3" s="6"/>
      <c r="J3" s="6"/>
    </row>
    <row r="4" customFormat="false" ht="24" hidden="false" customHeight="true" outlineLevel="0" collapsed="false">
      <c r="A4" s="10" t="s">
        <v>18</v>
      </c>
      <c r="B4" s="10"/>
      <c r="C4" s="10"/>
      <c r="D4" s="10" t="s">
        <v>19</v>
      </c>
      <c r="E4" s="10"/>
      <c r="F4" s="10"/>
      <c r="G4" s="10"/>
      <c r="H4" s="11"/>
      <c r="I4" s="10"/>
      <c r="J4" s="12" t="n">
        <v>618.02</v>
      </c>
    </row>
    <row r="5" customFormat="false" ht="18" hidden="false" customHeight="true" outlineLevel="0" collapsed="false">
      <c r="A5" s="7" t="s">
        <v>20</v>
      </c>
      <c r="B5" s="8" t="s">
        <v>9</v>
      </c>
      <c r="C5" s="7" t="s">
        <v>10</v>
      </c>
      <c r="D5" s="7" t="s">
        <v>11</v>
      </c>
      <c r="E5" s="7" t="s">
        <v>294</v>
      </c>
      <c r="F5" s="7"/>
      <c r="G5" s="9" t="s">
        <v>12</v>
      </c>
      <c r="H5" s="8" t="s">
        <v>13</v>
      </c>
      <c r="I5" s="8" t="s">
        <v>14</v>
      </c>
      <c r="J5" s="8" t="s">
        <v>16</v>
      </c>
    </row>
    <row r="6" customFormat="false" ht="24" hidden="false" customHeight="true" outlineLevel="0" collapsed="false">
      <c r="A6" s="14" t="s">
        <v>295</v>
      </c>
      <c r="B6" s="15" t="s">
        <v>296</v>
      </c>
      <c r="C6" s="14" t="s">
        <v>22</v>
      </c>
      <c r="D6" s="14" t="s">
        <v>23</v>
      </c>
      <c r="E6" s="14" t="s">
        <v>297</v>
      </c>
      <c r="F6" s="14"/>
      <c r="G6" s="16" t="s">
        <v>24</v>
      </c>
      <c r="H6" s="37" t="n">
        <v>1</v>
      </c>
      <c r="I6" s="17" t="n">
        <v>254.59</v>
      </c>
      <c r="J6" s="17" t="n">
        <v>254.59</v>
      </c>
    </row>
    <row r="7" customFormat="false" ht="24" hidden="false" customHeight="true" outlineLevel="0" collapsed="false">
      <c r="A7" s="38" t="s">
        <v>298</v>
      </c>
      <c r="B7" s="39" t="s">
        <v>296</v>
      </c>
      <c r="C7" s="38" t="s">
        <v>22</v>
      </c>
      <c r="D7" s="38" t="s">
        <v>299</v>
      </c>
      <c r="E7" s="38" t="s">
        <v>300</v>
      </c>
      <c r="F7" s="38"/>
      <c r="G7" s="40" t="s">
        <v>24</v>
      </c>
      <c r="H7" s="41" t="n">
        <v>1</v>
      </c>
      <c r="I7" s="42" t="n">
        <v>254.59</v>
      </c>
      <c r="J7" s="42" t="n">
        <v>254.59</v>
      </c>
    </row>
    <row r="8" customFormat="false" ht="14.25" hidden="false" customHeight="false" outlineLevel="0" collapsed="false">
      <c r="A8" s="43"/>
      <c r="B8" s="43"/>
      <c r="C8" s="43"/>
      <c r="D8" s="43"/>
      <c r="E8" s="43" t="s">
        <v>301</v>
      </c>
      <c r="F8" s="44" t="n">
        <v>0</v>
      </c>
      <c r="G8" s="43" t="s">
        <v>302</v>
      </c>
      <c r="H8" s="44" t="n">
        <v>0</v>
      </c>
      <c r="I8" s="43" t="s">
        <v>303</v>
      </c>
      <c r="J8" s="44" t="n">
        <v>0</v>
      </c>
    </row>
    <row r="9" customFormat="false" ht="14.25" hidden="false" customHeight="true" outlineLevel="0" collapsed="false">
      <c r="A9" s="43"/>
      <c r="B9" s="43"/>
      <c r="C9" s="43"/>
      <c r="D9" s="43"/>
      <c r="E9" s="43" t="s">
        <v>304</v>
      </c>
      <c r="F9" s="44" t="n">
        <v>81.697931</v>
      </c>
      <c r="G9" s="43"/>
      <c r="H9" s="45" t="s">
        <v>305</v>
      </c>
      <c r="I9" s="45"/>
      <c r="J9" s="44" t="n">
        <v>336.287931</v>
      </c>
    </row>
    <row r="10" customFormat="false" ht="30" hidden="false" customHeight="true" outlineLevel="0" collapsed="false">
      <c r="A10" s="27"/>
      <c r="B10" s="27"/>
      <c r="C10" s="27"/>
      <c r="D10" s="27"/>
      <c r="E10" s="27"/>
      <c r="F10" s="27"/>
      <c r="G10" s="27" t="s">
        <v>306</v>
      </c>
      <c r="H10" s="46" t="n">
        <v>2</v>
      </c>
      <c r="I10" s="27" t="s">
        <v>307</v>
      </c>
      <c r="J10" s="36" t="n">
        <v>672.58</v>
      </c>
    </row>
    <row r="11" customFormat="false" ht="0.95" hidden="false" customHeight="true" outlineLevel="0" collapsed="false">
      <c r="A11" s="47"/>
      <c r="B11" s="47"/>
      <c r="C11" s="47"/>
      <c r="D11" s="47"/>
      <c r="E11" s="47"/>
      <c r="F11" s="47"/>
      <c r="G11" s="47"/>
      <c r="H11" s="47"/>
      <c r="I11" s="47"/>
      <c r="J11" s="47"/>
    </row>
    <row r="12" customFormat="false" ht="24" hidden="false" customHeight="true" outlineLevel="0" collapsed="false">
      <c r="A12" s="10" t="s">
        <v>25</v>
      </c>
      <c r="B12" s="10"/>
      <c r="C12" s="10"/>
      <c r="D12" s="10" t="s">
        <v>26</v>
      </c>
      <c r="E12" s="10"/>
      <c r="F12" s="10"/>
      <c r="G12" s="10"/>
      <c r="H12" s="11"/>
      <c r="I12" s="10"/>
      <c r="J12" s="12" t="n">
        <v>52903.74</v>
      </c>
    </row>
    <row r="13" customFormat="false" ht="18" hidden="false" customHeight="true" outlineLevel="0" collapsed="false">
      <c r="A13" s="7" t="s">
        <v>28</v>
      </c>
      <c r="B13" s="8" t="s">
        <v>9</v>
      </c>
      <c r="C13" s="7" t="s">
        <v>10</v>
      </c>
      <c r="D13" s="7" t="s">
        <v>11</v>
      </c>
      <c r="E13" s="7" t="s">
        <v>294</v>
      </c>
      <c r="F13" s="7"/>
      <c r="G13" s="9" t="s">
        <v>12</v>
      </c>
      <c r="H13" s="8" t="s">
        <v>13</v>
      </c>
      <c r="I13" s="8" t="s">
        <v>14</v>
      </c>
      <c r="J13" s="8" t="s">
        <v>16</v>
      </c>
    </row>
    <row r="14" customFormat="false" ht="26.1" hidden="false" customHeight="true" outlineLevel="0" collapsed="false">
      <c r="A14" s="14" t="s">
        <v>295</v>
      </c>
      <c r="B14" s="15" t="s">
        <v>29</v>
      </c>
      <c r="C14" s="14" t="s">
        <v>30</v>
      </c>
      <c r="D14" s="14" t="s">
        <v>31</v>
      </c>
      <c r="E14" s="14" t="s">
        <v>308</v>
      </c>
      <c r="F14" s="14"/>
      <c r="G14" s="16" t="s">
        <v>32</v>
      </c>
      <c r="H14" s="37" t="n">
        <v>1</v>
      </c>
      <c r="I14" s="17" t="n">
        <v>3272.99</v>
      </c>
      <c r="J14" s="17" t="n">
        <v>3272.99</v>
      </c>
    </row>
    <row r="15" customFormat="false" ht="26.1" hidden="false" customHeight="true" outlineLevel="0" collapsed="false">
      <c r="A15" s="48" t="s">
        <v>309</v>
      </c>
      <c r="B15" s="49" t="s">
        <v>310</v>
      </c>
      <c r="C15" s="48" t="s">
        <v>30</v>
      </c>
      <c r="D15" s="48" t="s">
        <v>311</v>
      </c>
      <c r="E15" s="48" t="s">
        <v>308</v>
      </c>
      <c r="F15" s="48"/>
      <c r="G15" s="50" t="s">
        <v>32</v>
      </c>
      <c r="H15" s="51" t="n">
        <v>1</v>
      </c>
      <c r="I15" s="52" t="n">
        <v>36.39</v>
      </c>
      <c r="J15" s="52" t="n">
        <v>36.39</v>
      </c>
    </row>
    <row r="16" customFormat="false" ht="24" hidden="false" customHeight="true" outlineLevel="0" collapsed="false">
      <c r="A16" s="38" t="s">
        <v>298</v>
      </c>
      <c r="B16" s="39" t="s">
        <v>312</v>
      </c>
      <c r="C16" s="38" t="s">
        <v>30</v>
      </c>
      <c r="D16" s="38" t="s">
        <v>313</v>
      </c>
      <c r="E16" s="38" t="s">
        <v>314</v>
      </c>
      <c r="F16" s="38"/>
      <c r="G16" s="40" t="s">
        <v>32</v>
      </c>
      <c r="H16" s="41" t="n">
        <v>1</v>
      </c>
      <c r="I16" s="42" t="n">
        <v>2778.03</v>
      </c>
      <c r="J16" s="42" t="n">
        <v>2778.03</v>
      </c>
    </row>
    <row r="17" customFormat="false" ht="26.1" hidden="false" customHeight="true" outlineLevel="0" collapsed="false">
      <c r="A17" s="38" t="s">
        <v>298</v>
      </c>
      <c r="B17" s="39" t="s">
        <v>315</v>
      </c>
      <c r="C17" s="38" t="s">
        <v>30</v>
      </c>
      <c r="D17" s="38" t="s">
        <v>316</v>
      </c>
      <c r="E17" s="38" t="s">
        <v>300</v>
      </c>
      <c r="F17" s="38"/>
      <c r="G17" s="40" t="s">
        <v>32</v>
      </c>
      <c r="H17" s="41" t="n">
        <v>1</v>
      </c>
      <c r="I17" s="42" t="n">
        <v>221.51</v>
      </c>
      <c r="J17" s="42" t="n">
        <v>221.51</v>
      </c>
    </row>
    <row r="18" customFormat="false" ht="26.1" hidden="false" customHeight="true" outlineLevel="0" collapsed="false">
      <c r="A18" s="38" t="s">
        <v>298</v>
      </c>
      <c r="B18" s="39" t="s">
        <v>317</v>
      </c>
      <c r="C18" s="38" t="s">
        <v>30</v>
      </c>
      <c r="D18" s="38" t="s">
        <v>318</v>
      </c>
      <c r="E18" s="38" t="s">
        <v>300</v>
      </c>
      <c r="F18" s="38"/>
      <c r="G18" s="40" t="s">
        <v>32</v>
      </c>
      <c r="H18" s="41" t="n">
        <v>1</v>
      </c>
      <c r="I18" s="42" t="n">
        <v>21.49</v>
      </c>
      <c r="J18" s="42" t="n">
        <v>21.49</v>
      </c>
    </row>
    <row r="19" customFormat="false" ht="24" hidden="false" customHeight="true" outlineLevel="0" collapsed="false">
      <c r="A19" s="38" t="s">
        <v>298</v>
      </c>
      <c r="B19" s="39" t="s">
        <v>319</v>
      </c>
      <c r="C19" s="38" t="s">
        <v>30</v>
      </c>
      <c r="D19" s="38" t="s">
        <v>320</v>
      </c>
      <c r="E19" s="38" t="s">
        <v>321</v>
      </c>
      <c r="F19" s="38"/>
      <c r="G19" s="40" t="s">
        <v>32</v>
      </c>
      <c r="H19" s="41" t="n">
        <v>1</v>
      </c>
      <c r="I19" s="42" t="n">
        <v>215.56</v>
      </c>
      <c r="J19" s="42" t="n">
        <v>215.56</v>
      </c>
    </row>
    <row r="20" customFormat="false" ht="24" hidden="false" customHeight="true" outlineLevel="0" collapsed="false">
      <c r="A20" s="38" t="s">
        <v>298</v>
      </c>
      <c r="B20" s="39" t="s">
        <v>322</v>
      </c>
      <c r="C20" s="38" t="s">
        <v>30</v>
      </c>
      <c r="D20" s="38" t="s">
        <v>323</v>
      </c>
      <c r="E20" s="38" t="s">
        <v>321</v>
      </c>
      <c r="F20" s="38"/>
      <c r="G20" s="40" t="s">
        <v>32</v>
      </c>
      <c r="H20" s="41" t="n">
        <v>1</v>
      </c>
      <c r="I20" s="42" t="n">
        <v>0.01</v>
      </c>
      <c r="J20" s="42" t="n">
        <v>0.01</v>
      </c>
    </row>
    <row r="21" customFormat="false" ht="14.25" hidden="false" customHeight="false" outlineLevel="0" collapsed="false">
      <c r="A21" s="43"/>
      <c r="B21" s="43"/>
      <c r="C21" s="43"/>
      <c r="D21" s="43"/>
      <c r="E21" s="43" t="s">
        <v>301</v>
      </c>
      <c r="F21" s="44" t="n">
        <v>1529.16</v>
      </c>
      <c r="G21" s="43" t="s">
        <v>302</v>
      </c>
      <c r="H21" s="44" t="n">
        <v>1285.26</v>
      </c>
      <c r="I21" s="43" t="s">
        <v>303</v>
      </c>
      <c r="J21" s="44" t="n">
        <v>2814.42</v>
      </c>
    </row>
    <row r="22" customFormat="false" ht="14.25" hidden="false" customHeight="true" outlineLevel="0" collapsed="false">
      <c r="A22" s="43"/>
      <c r="B22" s="43"/>
      <c r="C22" s="43"/>
      <c r="D22" s="43"/>
      <c r="E22" s="43" t="s">
        <v>304</v>
      </c>
      <c r="F22" s="44" t="n">
        <v>1050.3</v>
      </c>
      <c r="G22" s="43"/>
      <c r="H22" s="45" t="s">
        <v>305</v>
      </c>
      <c r="I22" s="45"/>
      <c r="J22" s="44" t="n">
        <v>4323.29</v>
      </c>
    </row>
    <row r="23" customFormat="false" ht="30" hidden="false" customHeight="true" outlineLevel="0" collapsed="false">
      <c r="A23" s="27"/>
      <c r="B23" s="27"/>
      <c r="C23" s="27"/>
      <c r="D23" s="27"/>
      <c r="E23" s="27"/>
      <c r="F23" s="27"/>
      <c r="G23" s="27" t="s">
        <v>306</v>
      </c>
      <c r="H23" s="46" t="n">
        <v>3</v>
      </c>
      <c r="I23" s="27" t="s">
        <v>307</v>
      </c>
      <c r="J23" s="36" t="n">
        <v>12969.87</v>
      </c>
    </row>
    <row r="24" customFormat="false" ht="0.95" hidden="false" customHeight="true" outlineLevel="0" collapsed="false">
      <c r="A24" s="47"/>
      <c r="B24" s="47"/>
      <c r="C24" s="47"/>
      <c r="D24" s="47"/>
      <c r="E24" s="47"/>
      <c r="F24" s="47"/>
      <c r="G24" s="47"/>
      <c r="H24" s="47"/>
      <c r="I24" s="47"/>
      <c r="J24" s="47"/>
    </row>
    <row r="25" customFormat="false" ht="18" hidden="false" customHeight="true" outlineLevel="0" collapsed="false">
      <c r="A25" s="7" t="s">
        <v>33</v>
      </c>
      <c r="B25" s="8" t="s">
        <v>9</v>
      </c>
      <c r="C25" s="7" t="s">
        <v>10</v>
      </c>
      <c r="D25" s="7" t="s">
        <v>11</v>
      </c>
      <c r="E25" s="7" t="s">
        <v>294</v>
      </c>
      <c r="F25" s="7"/>
      <c r="G25" s="9" t="s">
        <v>12</v>
      </c>
      <c r="H25" s="8" t="s">
        <v>13</v>
      </c>
      <c r="I25" s="8" t="s">
        <v>14</v>
      </c>
      <c r="J25" s="8" t="s">
        <v>16</v>
      </c>
    </row>
    <row r="26" customFormat="false" ht="26.1" hidden="false" customHeight="true" outlineLevel="0" collapsed="false">
      <c r="A26" s="14" t="s">
        <v>295</v>
      </c>
      <c r="B26" s="15" t="s">
        <v>34</v>
      </c>
      <c r="C26" s="14" t="s">
        <v>30</v>
      </c>
      <c r="D26" s="14" t="s">
        <v>35</v>
      </c>
      <c r="E26" s="14" t="s">
        <v>308</v>
      </c>
      <c r="F26" s="14"/>
      <c r="G26" s="16" t="s">
        <v>36</v>
      </c>
      <c r="H26" s="37" t="n">
        <v>1</v>
      </c>
      <c r="I26" s="17" t="n">
        <v>95.57</v>
      </c>
      <c r="J26" s="17" t="n">
        <v>95.57</v>
      </c>
    </row>
    <row r="27" customFormat="false" ht="26.1" hidden="false" customHeight="true" outlineLevel="0" collapsed="false">
      <c r="A27" s="48" t="s">
        <v>309</v>
      </c>
      <c r="B27" s="49" t="s">
        <v>324</v>
      </c>
      <c r="C27" s="48" t="s">
        <v>30</v>
      </c>
      <c r="D27" s="48" t="s">
        <v>325</v>
      </c>
      <c r="E27" s="48" t="s">
        <v>308</v>
      </c>
      <c r="F27" s="48"/>
      <c r="G27" s="50" t="s">
        <v>36</v>
      </c>
      <c r="H27" s="51" t="n">
        <v>1</v>
      </c>
      <c r="I27" s="52" t="n">
        <v>1.11</v>
      </c>
      <c r="J27" s="52" t="n">
        <v>1.11</v>
      </c>
    </row>
    <row r="28" customFormat="false" ht="24" hidden="false" customHeight="true" outlineLevel="0" collapsed="false">
      <c r="A28" s="38" t="s">
        <v>298</v>
      </c>
      <c r="B28" s="39" t="s">
        <v>326</v>
      </c>
      <c r="C28" s="38" t="s">
        <v>30</v>
      </c>
      <c r="D28" s="38" t="s">
        <v>327</v>
      </c>
      <c r="E28" s="38" t="s">
        <v>314</v>
      </c>
      <c r="F28" s="38"/>
      <c r="G28" s="40" t="s">
        <v>36</v>
      </c>
      <c r="H28" s="41" t="n">
        <v>1</v>
      </c>
      <c r="I28" s="42" t="n">
        <v>92.59</v>
      </c>
      <c r="J28" s="42" t="n">
        <v>92.59</v>
      </c>
    </row>
    <row r="29" customFormat="false" ht="26.1" hidden="false" customHeight="true" outlineLevel="0" collapsed="false">
      <c r="A29" s="38" t="s">
        <v>298</v>
      </c>
      <c r="B29" s="39" t="s">
        <v>328</v>
      </c>
      <c r="C29" s="38" t="s">
        <v>30</v>
      </c>
      <c r="D29" s="38" t="s">
        <v>329</v>
      </c>
      <c r="E29" s="38" t="s">
        <v>300</v>
      </c>
      <c r="F29" s="38"/>
      <c r="G29" s="40" t="s">
        <v>36</v>
      </c>
      <c r="H29" s="41" t="n">
        <v>1</v>
      </c>
      <c r="I29" s="42" t="n">
        <v>0.71</v>
      </c>
      <c r="J29" s="42" t="n">
        <v>0.71</v>
      </c>
    </row>
    <row r="30" customFormat="false" ht="24" hidden="false" customHeight="true" outlineLevel="0" collapsed="false">
      <c r="A30" s="38" t="s">
        <v>298</v>
      </c>
      <c r="B30" s="39" t="s">
        <v>330</v>
      </c>
      <c r="C30" s="38" t="s">
        <v>30</v>
      </c>
      <c r="D30" s="38" t="s">
        <v>331</v>
      </c>
      <c r="E30" s="38" t="s">
        <v>332</v>
      </c>
      <c r="F30" s="38"/>
      <c r="G30" s="40" t="s">
        <v>36</v>
      </c>
      <c r="H30" s="41" t="n">
        <v>1</v>
      </c>
      <c r="I30" s="42" t="n">
        <v>1.14</v>
      </c>
      <c r="J30" s="42" t="n">
        <v>1.14</v>
      </c>
    </row>
    <row r="31" customFormat="false" ht="26.1" hidden="false" customHeight="true" outlineLevel="0" collapsed="false">
      <c r="A31" s="38" t="s">
        <v>298</v>
      </c>
      <c r="B31" s="39" t="s">
        <v>333</v>
      </c>
      <c r="C31" s="38" t="s">
        <v>30</v>
      </c>
      <c r="D31" s="38" t="s">
        <v>334</v>
      </c>
      <c r="E31" s="38" t="s">
        <v>300</v>
      </c>
      <c r="F31" s="38"/>
      <c r="G31" s="40" t="s">
        <v>36</v>
      </c>
      <c r="H31" s="41" t="n">
        <v>1</v>
      </c>
      <c r="I31" s="42" t="n">
        <v>0.01</v>
      </c>
      <c r="J31" s="42" t="n">
        <v>0.01</v>
      </c>
    </row>
    <row r="32" customFormat="false" ht="24" hidden="false" customHeight="true" outlineLevel="0" collapsed="false">
      <c r="A32" s="38" t="s">
        <v>298</v>
      </c>
      <c r="B32" s="39" t="s">
        <v>335</v>
      </c>
      <c r="C32" s="38" t="s">
        <v>30</v>
      </c>
      <c r="D32" s="38" t="s">
        <v>336</v>
      </c>
      <c r="E32" s="38" t="s">
        <v>337</v>
      </c>
      <c r="F32" s="38"/>
      <c r="G32" s="40" t="s">
        <v>36</v>
      </c>
      <c r="H32" s="41" t="n">
        <v>1</v>
      </c>
      <c r="I32" s="42" t="n">
        <v>0.01</v>
      </c>
      <c r="J32" s="42" t="n">
        <v>0.01</v>
      </c>
    </row>
    <row r="33" customFormat="false" ht="14.25" hidden="false" customHeight="false" outlineLevel="0" collapsed="false">
      <c r="A33" s="43"/>
      <c r="B33" s="43"/>
      <c r="C33" s="43"/>
      <c r="D33" s="43"/>
      <c r="E33" s="43" t="s">
        <v>301</v>
      </c>
      <c r="F33" s="44" t="n">
        <v>50.91</v>
      </c>
      <c r="G33" s="43" t="s">
        <v>302</v>
      </c>
      <c r="H33" s="44" t="n">
        <v>42.79</v>
      </c>
      <c r="I33" s="43" t="s">
        <v>303</v>
      </c>
      <c r="J33" s="44" t="n">
        <v>93.7</v>
      </c>
    </row>
    <row r="34" customFormat="false" ht="14.25" hidden="false" customHeight="true" outlineLevel="0" collapsed="false">
      <c r="A34" s="43"/>
      <c r="B34" s="43"/>
      <c r="C34" s="43"/>
      <c r="D34" s="43"/>
      <c r="E34" s="43" t="s">
        <v>304</v>
      </c>
      <c r="F34" s="44" t="n">
        <v>30.66</v>
      </c>
      <c r="G34" s="43"/>
      <c r="H34" s="45" t="s">
        <v>305</v>
      </c>
      <c r="I34" s="45"/>
      <c r="J34" s="44" t="n">
        <v>126.23</v>
      </c>
    </row>
    <row r="35" customFormat="false" ht="30" hidden="false" customHeight="true" outlineLevel="0" collapsed="false">
      <c r="A35" s="27"/>
      <c r="B35" s="27"/>
      <c r="C35" s="27"/>
      <c r="D35" s="27"/>
      <c r="E35" s="27"/>
      <c r="F35" s="27"/>
      <c r="G35" s="27" t="s">
        <v>306</v>
      </c>
      <c r="H35" s="46" t="n">
        <v>240</v>
      </c>
      <c r="I35" s="27" t="s">
        <v>307</v>
      </c>
      <c r="J35" s="36" t="n">
        <v>30295.2</v>
      </c>
    </row>
    <row r="36" customFormat="false" ht="0.95" hidden="false" customHeight="true" outlineLevel="0" collapsed="false">
      <c r="A36" s="47"/>
      <c r="B36" s="47"/>
      <c r="C36" s="47"/>
      <c r="D36" s="47"/>
      <c r="E36" s="47"/>
      <c r="F36" s="47"/>
      <c r="G36" s="47"/>
      <c r="H36" s="47"/>
      <c r="I36" s="47"/>
      <c r="J36" s="47"/>
    </row>
    <row r="37" customFormat="false" ht="18" hidden="false" customHeight="true" outlineLevel="0" collapsed="false">
      <c r="A37" s="7" t="s">
        <v>37</v>
      </c>
      <c r="B37" s="8" t="s">
        <v>9</v>
      </c>
      <c r="C37" s="7" t="s">
        <v>10</v>
      </c>
      <c r="D37" s="7" t="s">
        <v>11</v>
      </c>
      <c r="E37" s="7" t="s">
        <v>294</v>
      </c>
      <c r="F37" s="7"/>
      <c r="G37" s="9" t="s">
        <v>12</v>
      </c>
      <c r="H37" s="8" t="s">
        <v>13</v>
      </c>
      <c r="I37" s="8" t="s">
        <v>14</v>
      </c>
      <c r="J37" s="8" t="s">
        <v>16</v>
      </c>
    </row>
    <row r="38" customFormat="false" ht="26.1" hidden="false" customHeight="true" outlineLevel="0" collapsed="false">
      <c r="A38" s="14" t="s">
        <v>295</v>
      </c>
      <c r="B38" s="15" t="s">
        <v>38</v>
      </c>
      <c r="C38" s="14" t="s">
        <v>30</v>
      </c>
      <c r="D38" s="14" t="s">
        <v>39</v>
      </c>
      <c r="E38" s="14" t="s">
        <v>308</v>
      </c>
      <c r="F38" s="14"/>
      <c r="G38" s="16" t="s">
        <v>36</v>
      </c>
      <c r="H38" s="37" t="n">
        <v>1</v>
      </c>
      <c r="I38" s="17" t="n">
        <v>148.46</v>
      </c>
      <c r="J38" s="17" t="n">
        <v>148.46</v>
      </c>
    </row>
    <row r="39" customFormat="false" ht="26.1" hidden="false" customHeight="true" outlineLevel="0" collapsed="false">
      <c r="A39" s="48" t="s">
        <v>309</v>
      </c>
      <c r="B39" s="49" t="s">
        <v>338</v>
      </c>
      <c r="C39" s="48" t="s">
        <v>30</v>
      </c>
      <c r="D39" s="48" t="s">
        <v>339</v>
      </c>
      <c r="E39" s="48" t="s">
        <v>308</v>
      </c>
      <c r="F39" s="48"/>
      <c r="G39" s="50" t="s">
        <v>36</v>
      </c>
      <c r="H39" s="51" t="n">
        <v>1</v>
      </c>
      <c r="I39" s="52" t="n">
        <v>1.36</v>
      </c>
      <c r="J39" s="52" t="n">
        <v>1.36</v>
      </c>
    </row>
    <row r="40" customFormat="false" ht="24" hidden="false" customHeight="true" outlineLevel="0" collapsed="false">
      <c r="A40" s="38" t="s">
        <v>298</v>
      </c>
      <c r="B40" s="39" t="s">
        <v>340</v>
      </c>
      <c r="C40" s="38" t="s">
        <v>30</v>
      </c>
      <c r="D40" s="38" t="s">
        <v>341</v>
      </c>
      <c r="E40" s="38" t="s">
        <v>314</v>
      </c>
      <c r="F40" s="38"/>
      <c r="G40" s="40" t="s">
        <v>36</v>
      </c>
      <c r="H40" s="41" t="n">
        <v>1</v>
      </c>
      <c r="I40" s="42" t="n">
        <v>145.23</v>
      </c>
      <c r="J40" s="42" t="n">
        <v>145.23</v>
      </c>
    </row>
    <row r="41" customFormat="false" ht="26.1" hidden="false" customHeight="true" outlineLevel="0" collapsed="false">
      <c r="A41" s="38" t="s">
        <v>298</v>
      </c>
      <c r="B41" s="39" t="s">
        <v>328</v>
      </c>
      <c r="C41" s="38" t="s">
        <v>30</v>
      </c>
      <c r="D41" s="38" t="s">
        <v>329</v>
      </c>
      <c r="E41" s="38" t="s">
        <v>300</v>
      </c>
      <c r="F41" s="38"/>
      <c r="G41" s="40" t="s">
        <v>36</v>
      </c>
      <c r="H41" s="41" t="n">
        <v>1</v>
      </c>
      <c r="I41" s="42" t="n">
        <v>0.71</v>
      </c>
      <c r="J41" s="42" t="n">
        <v>0.71</v>
      </c>
    </row>
    <row r="42" customFormat="false" ht="24" hidden="false" customHeight="true" outlineLevel="0" collapsed="false">
      <c r="A42" s="38" t="s">
        <v>298</v>
      </c>
      <c r="B42" s="39" t="s">
        <v>330</v>
      </c>
      <c r="C42" s="38" t="s">
        <v>30</v>
      </c>
      <c r="D42" s="38" t="s">
        <v>331</v>
      </c>
      <c r="E42" s="38" t="s">
        <v>332</v>
      </c>
      <c r="F42" s="38"/>
      <c r="G42" s="40" t="s">
        <v>36</v>
      </c>
      <c r="H42" s="41" t="n">
        <v>1</v>
      </c>
      <c r="I42" s="42" t="n">
        <v>1.14</v>
      </c>
      <c r="J42" s="42" t="n">
        <v>1.14</v>
      </c>
    </row>
    <row r="43" customFormat="false" ht="26.1" hidden="false" customHeight="true" outlineLevel="0" collapsed="false">
      <c r="A43" s="38" t="s">
        <v>298</v>
      </c>
      <c r="B43" s="39" t="s">
        <v>333</v>
      </c>
      <c r="C43" s="38" t="s">
        <v>30</v>
      </c>
      <c r="D43" s="38" t="s">
        <v>334</v>
      </c>
      <c r="E43" s="38" t="s">
        <v>300</v>
      </c>
      <c r="F43" s="38"/>
      <c r="G43" s="40" t="s">
        <v>36</v>
      </c>
      <c r="H43" s="41" t="n">
        <v>1</v>
      </c>
      <c r="I43" s="42" t="n">
        <v>0.01</v>
      </c>
      <c r="J43" s="42" t="n">
        <v>0.01</v>
      </c>
    </row>
    <row r="44" customFormat="false" ht="24" hidden="false" customHeight="true" outlineLevel="0" collapsed="false">
      <c r="A44" s="38" t="s">
        <v>298</v>
      </c>
      <c r="B44" s="39" t="s">
        <v>335</v>
      </c>
      <c r="C44" s="38" t="s">
        <v>30</v>
      </c>
      <c r="D44" s="38" t="s">
        <v>336</v>
      </c>
      <c r="E44" s="38" t="s">
        <v>337</v>
      </c>
      <c r="F44" s="38"/>
      <c r="G44" s="40" t="s">
        <v>36</v>
      </c>
      <c r="H44" s="41" t="n">
        <v>1</v>
      </c>
      <c r="I44" s="42" t="n">
        <v>0.01</v>
      </c>
      <c r="J44" s="42" t="n">
        <v>0.01</v>
      </c>
    </row>
    <row r="45" customFormat="false" ht="14.25" hidden="false" customHeight="false" outlineLevel="0" collapsed="false">
      <c r="A45" s="43"/>
      <c r="B45" s="43"/>
      <c r="C45" s="43"/>
      <c r="D45" s="43"/>
      <c r="E45" s="43" t="s">
        <v>301</v>
      </c>
      <c r="F45" s="44" t="n">
        <v>79.65</v>
      </c>
      <c r="G45" s="43" t="s">
        <v>302</v>
      </c>
      <c r="H45" s="44" t="n">
        <v>66.95</v>
      </c>
      <c r="I45" s="43" t="s">
        <v>303</v>
      </c>
      <c r="J45" s="44" t="n">
        <v>146.59</v>
      </c>
    </row>
    <row r="46" customFormat="false" ht="14.25" hidden="false" customHeight="true" outlineLevel="0" collapsed="false">
      <c r="A46" s="43"/>
      <c r="B46" s="43"/>
      <c r="C46" s="43"/>
      <c r="D46" s="43"/>
      <c r="E46" s="43" t="s">
        <v>304</v>
      </c>
      <c r="F46" s="44" t="n">
        <v>47.64</v>
      </c>
      <c r="G46" s="43"/>
      <c r="H46" s="45" t="s">
        <v>305</v>
      </c>
      <c r="I46" s="45"/>
      <c r="J46" s="44" t="n">
        <v>196.1</v>
      </c>
    </row>
    <row r="47" customFormat="false" ht="30" hidden="false" customHeight="true" outlineLevel="0" collapsed="false">
      <c r="A47" s="27"/>
      <c r="B47" s="27"/>
      <c r="C47" s="27"/>
      <c r="D47" s="27"/>
      <c r="E47" s="27"/>
      <c r="F47" s="27"/>
      <c r="G47" s="27" t="s">
        <v>306</v>
      </c>
      <c r="H47" s="46" t="n">
        <v>48</v>
      </c>
      <c r="I47" s="27" t="s">
        <v>307</v>
      </c>
      <c r="J47" s="36" t="n">
        <v>9412.8</v>
      </c>
    </row>
    <row r="48" customFormat="false" ht="0.95" hidden="false" customHeight="true" outlineLevel="0" collapsed="false">
      <c r="A48" s="47"/>
      <c r="B48" s="47"/>
      <c r="C48" s="47"/>
      <c r="D48" s="47"/>
      <c r="E48" s="47"/>
      <c r="F48" s="47"/>
      <c r="G48" s="47"/>
      <c r="H48" s="47"/>
      <c r="I48" s="47"/>
      <c r="J48" s="47"/>
    </row>
    <row r="49" customFormat="false" ht="18" hidden="false" customHeight="true" outlineLevel="0" collapsed="false">
      <c r="A49" s="7" t="s">
        <v>40</v>
      </c>
      <c r="B49" s="8" t="s">
        <v>9</v>
      </c>
      <c r="C49" s="7" t="s">
        <v>10</v>
      </c>
      <c r="D49" s="7" t="s">
        <v>11</v>
      </c>
      <c r="E49" s="7" t="s">
        <v>294</v>
      </c>
      <c r="F49" s="7"/>
      <c r="G49" s="9" t="s">
        <v>12</v>
      </c>
      <c r="H49" s="8" t="s">
        <v>13</v>
      </c>
      <c r="I49" s="8" t="s">
        <v>14</v>
      </c>
      <c r="J49" s="8" t="s">
        <v>16</v>
      </c>
    </row>
    <row r="50" customFormat="false" ht="26.1" hidden="false" customHeight="true" outlineLevel="0" collapsed="false">
      <c r="A50" s="14" t="s">
        <v>295</v>
      </c>
      <c r="B50" s="15" t="s">
        <v>41</v>
      </c>
      <c r="C50" s="14" t="s">
        <v>22</v>
      </c>
      <c r="D50" s="14" t="s">
        <v>42</v>
      </c>
      <c r="E50" s="14" t="s">
        <v>342</v>
      </c>
      <c r="F50" s="14"/>
      <c r="G50" s="16" t="s">
        <v>43</v>
      </c>
      <c r="H50" s="37" t="n">
        <v>1</v>
      </c>
      <c r="I50" s="17" t="n">
        <v>57</v>
      </c>
      <c r="J50" s="17" t="n">
        <v>57</v>
      </c>
    </row>
    <row r="51" customFormat="false" ht="24" hidden="false" customHeight="true" outlineLevel="0" collapsed="false">
      <c r="A51" s="38" t="s">
        <v>298</v>
      </c>
      <c r="B51" s="39" t="s">
        <v>343</v>
      </c>
      <c r="C51" s="38" t="s">
        <v>22</v>
      </c>
      <c r="D51" s="38" t="s">
        <v>344</v>
      </c>
      <c r="E51" s="38" t="s">
        <v>345</v>
      </c>
      <c r="F51" s="38"/>
      <c r="G51" s="40" t="s">
        <v>58</v>
      </c>
      <c r="H51" s="41" t="n">
        <v>1</v>
      </c>
      <c r="I51" s="42" t="n">
        <v>57</v>
      </c>
      <c r="J51" s="42" t="n">
        <v>57</v>
      </c>
    </row>
    <row r="52" customFormat="false" ht="14.25" hidden="false" customHeight="false" outlineLevel="0" collapsed="false">
      <c r="A52" s="43"/>
      <c r="B52" s="43"/>
      <c r="C52" s="43"/>
      <c r="D52" s="43"/>
      <c r="E52" s="43" t="s">
        <v>301</v>
      </c>
      <c r="F52" s="44" t="n">
        <v>0</v>
      </c>
      <c r="G52" s="43" t="s">
        <v>302</v>
      </c>
      <c r="H52" s="44" t="n">
        <v>0</v>
      </c>
      <c r="I52" s="43" t="s">
        <v>303</v>
      </c>
      <c r="J52" s="44" t="n">
        <v>0</v>
      </c>
    </row>
    <row r="53" customFormat="false" ht="14.25" hidden="false" customHeight="true" outlineLevel="0" collapsed="false">
      <c r="A53" s="43"/>
      <c r="B53" s="43"/>
      <c r="C53" s="43"/>
      <c r="D53" s="43"/>
      <c r="E53" s="43" t="s">
        <v>304</v>
      </c>
      <c r="F53" s="44" t="n">
        <v>18.29</v>
      </c>
      <c r="G53" s="43"/>
      <c r="H53" s="45" t="s">
        <v>305</v>
      </c>
      <c r="I53" s="45"/>
      <c r="J53" s="44" t="n">
        <v>75.29</v>
      </c>
    </row>
    <row r="54" customFormat="false" ht="30" hidden="false" customHeight="true" outlineLevel="0" collapsed="false">
      <c r="A54" s="27"/>
      <c r="B54" s="27"/>
      <c r="C54" s="27"/>
      <c r="D54" s="27"/>
      <c r="E54" s="27"/>
      <c r="F54" s="27"/>
      <c r="G54" s="27" t="s">
        <v>306</v>
      </c>
      <c r="H54" s="46" t="n">
        <v>3</v>
      </c>
      <c r="I54" s="27" t="s">
        <v>307</v>
      </c>
      <c r="J54" s="36" t="n">
        <v>225.87</v>
      </c>
    </row>
    <row r="55" customFormat="false" ht="0.95" hidden="false" customHeight="true" outlineLevel="0" collapsed="false">
      <c r="A55" s="47"/>
      <c r="B55" s="47"/>
      <c r="C55" s="47"/>
      <c r="D55" s="47"/>
      <c r="E55" s="47"/>
      <c r="F55" s="47"/>
      <c r="G55" s="47"/>
      <c r="H55" s="47"/>
      <c r="I55" s="47"/>
      <c r="J55" s="47"/>
    </row>
    <row r="56" customFormat="false" ht="24" hidden="false" customHeight="true" outlineLevel="0" collapsed="false">
      <c r="A56" s="10" t="s">
        <v>44</v>
      </c>
      <c r="B56" s="10"/>
      <c r="C56" s="10"/>
      <c r="D56" s="10" t="s">
        <v>45</v>
      </c>
      <c r="E56" s="10"/>
      <c r="F56" s="10"/>
      <c r="G56" s="10"/>
      <c r="H56" s="11"/>
      <c r="I56" s="10"/>
      <c r="J56" s="12" t="n">
        <v>42287.67</v>
      </c>
    </row>
    <row r="57" customFormat="false" ht="18" hidden="false" customHeight="true" outlineLevel="0" collapsed="false">
      <c r="A57" s="7" t="s">
        <v>46</v>
      </c>
      <c r="B57" s="8" t="s">
        <v>9</v>
      </c>
      <c r="C57" s="7" t="s">
        <v>10</v>
      </c>
      <c r="D57" s="7" t="s">
        <v>11</v>
      </c>
      <c r="E57" s="7" t="s">
        <v>294</v>
      </c>
      <c r="F57" s="7"/>
      <c r="G57" s="9" t="s">
        <v>12</v>
      </c>
      <c r="H57" s="8" t="s">
        <v>13</v>
      </c>
      <c r="I57" s="8" t="s">
        <v>14</v>
      </c>
      <c r="J57" s="8" t="s">
        <v>16</v>
      </c>
    </row>
    <row r="58" customFormat="false" ht="24" hidden="false" customHeight="true" outlineLevel="0" collapsed="false">
      <c r="A58" s="14" t="s">
        <v>295</v>
      </c>
      <c r="B58" s="15" t="s">
        <v>47</v>
      </c>
      <c r="C58" s="14" t="s">
        <v>30</v>
      </c>
      <c r="D58" s="14" t="s">
        <v>48</v>
      </c>
      <c r="E58" s="14" t="s">
        <v>346</v>
      </c>
      <c r="F58" s="14"/>
      <c r="G58" s="16" t="s">
        <v>49</v>
      </c>
      <c r="H58" s="37" t="n">
        <v>1</v>
      </c>
      <c r="I58" s="17" t="n">
        <v>393.65</v>
      </c>
      <c r="J58" s="17" t="n">
        <v>393.65</v>
      </c>
    </row>
    <row r="59" customFormat="false" ht="39" hidden="false" customHeight="true" outlineLevel="0" collapsed="false">
      <c r="A59" s="48" t="s">
        <v>309</v>
      </c>
      <c r="B59" s="49" t="s">
        <v>131</v>
      </c>
      <c r="C59" s="48" t="s">
        <v>30</v>
      </c>
      <c r="D59" s="48" t="s">
        <v>132</v>
      </c>
      <c r="E59" s="48" t="s">
        <v>347</v>
      </c>
      <c r="F59" s="48"/>
      <c r="G59" s="50" t="s">
        <v>97</v>
      </c>
      <c r="H59" s="51" t="n">
        <v>0.01</v>
      </c>
      <c r="I59" s="52" t="n">
        <v>373.4</v>
      </c>
      <c r="J59" s="52" t="n">
        <v>3.73</v>
      </c>
    </row>
    <row r="60" customFormat="false" ht="24" hidden="false" customHeight="true" outlineLevel="0" collapsed="false">
      <c r="A60" s="48" t="s">
        <v>309</v>
      </c>
      <c r="B60" s="49" t="s">
        <v>348</v>
      </c>
      <c r="C60" s="48" t="s">
        <v>30</v>
      </c>
      <c r="D60" s="48" t="s">
        <v>349</v>
      </c>
      <c r="E60" s="48" t="s">
        <v>308</v>
      </c>
      <c r="F60" s="48"/>
      <c r="G60" s="50" t="s">
        <v>36</v>
      </c>
      <c r="H60" s="51" t="n">
        <v>1</v>
      </c>
      <c r="I60" s="52" t="n">
        <v>19.18</v>
      </c>
      <c r="J60" s="52" t="n">
        <v>19.18</v>
      </c>
    </row>
    <row r="61" customFormat="false" ht="24" hidden="false" customHeight="true" outlineLevel="0" collapsed="false">
      <c r="A61" s="48" t="s">
        <v>309</v>
      </c>
      <c r="B61" s="49" t="s">
        <v>350</v>
      </c>
      <c r="C61" s="48" t="s">
        <v>30</v>
      </c>
      <c r="D61" s="48" t="s">
        <v>351</v>
      </c>
      <c r="E61" s="48" t="s">
        <v>308</v>
      </c>
      <c r="F61" s="48"/>
      <c r="G61" s="50" t="s">
        <v>36</v>
      </c>
      <c r="H61" s="51" t="n">
        <v>2</v>
      </c>
      <c r="I61" s="52" t="n">
        <v>15.41</v>
      </c>
      <c r="J61" s="52" t="n">
        <v>30.82</v>
      </c>
    </row>
    <row r="62" customFormat="false" ht="26.1" hidden="false" customHeight="true" outlineLevel="0" collapsed="false">
      <c r="A62" s="38" t="s">
        <v>298</v>
      </c>
      <c r="B62" s="39" t="s">
        <v>352</v>
      </c>
      <c r="C62" s="38" t="s">
        <v>30</v>
      </c>
      <c r="D62" s="38" t="s">
        <v>353</v>
      </c>
      <c r="E62" s="38" t="s">
        <v>321</v>
      </c>
      <c r="F62" s="38"/>
      <c r="G62" s="40" t="s">
        <v>170</v>
      </c>
      <c r="H62" s="41" t="n">
        <v>0.11</v>
      </c>
      <c r="I62" s="42" t="n">
        <v>23.4</v>
      </c>
      <c r="J62" s="42" t="n">
        <v>2.57</v>
      </c>
    </row>
    <row r="63" customFormat="false" ht="26.1" hidden="false" customHeight="true" outlineLevel="0" collapsed="false">
      <c r="A63" s="38" t="s">
        <v>298</v>
      </c>
      <c r="B63" s="39" t="s">
        <v>354</v>
      </c>
      <c r="C63" s="38" t="s">
        <v>30</v>
      </c>
      <c r="D63" s="38" t="s">
        <v>355</v>
      </c>
      <c r="E63" s="38" t="s">
        <v>321</v>
      </c>
      <c r="F63" s="38"/>
      <c r="G63" s="40" t="s">
        <v>77</v>
      </c>
      <c r="H63" s="41" t="n">
        <v>4</v>
      </c>
      <c r="I63" s="42" t="n">
        <v>14.16</v>
      </c>
      <c r="J63" s="42" t="n">
        <v>56.64</v>
      </c>
    </row>
    <row r="64" customFormat="false" ht="39" hidden="false" customHeight="true" outlineLevel="0" collapsed="false">
      <c r="A64" s="38" t="s">
        <v>298</v>
      </c>
      <c r="B64" s="39" t="s">
        <v>356</v>
      </c>
      <c r="C64" s="38" t="s">
        <v>30</v>
      </c>
      <c r="D64" s="38" t="s">
        <v>357</v>
      </c>
      <c r="E64" s="38" t="s">
        <v>321</v>
      </c>
      <c r="F64" s="38"/>
      <c r="G64" s="40" t="s">
        <v>49</v>
      </c>
      <c r="H64" s="41" t="n">
        <v>1</v>
      </c>
      <c r="I64" s="42" t="n">
        <v>275</v>
      </c>
      <c r="J64" s="42" t="n">
        <v>275</v>
      </c>
    </row>
    <row r="65" customFormat="false" ht="26.1" hidden="false" customHeight="true" outlineLevel="0" collapsed="false">
      <c r="A65" s="38" t="s">
        <v>298</v>
      </c>
      <c r="B65" s="39" t="s">
        <v>358</v>
      </c>
      <c r="C65" s="38" t="s">
        <v>30</v>
      </c>
      <c r="D65" s="38" t="s">
        <v>359</v>
      </c>
      <c r="E65" s="38" t="s">
        <v>321</v>
      </c>
      <c r="F65" s="38"/>
      <c r="G65" s="40" t="s">
        <v>77</v>
      </c>
      <c r="H65" s="41" t="n">
        <v>1</v>
      </c>
      <c r="I65" s="42" t="n">
        <v>5.71</v>
      </c>
      <c r="J65" s="42" t="n">
        <v>5.71</v>
      </c>
    </row>
    <row r="66" customFormat="false" ht="14.25" hidden="false" customHeight="false" outlineLevel="0" collapsed="false">
      <c r="A66" s="43"/>
      <c r="B66" s="43"/>
      <c r="C66" s="43"/>
      <c r="D66" s="43"/>
      <c r="E66" s="43" t="s">
        <v>301</v>
      </c>
      <c r="F66" s="44" t="n">
        <v>20.58</v>
      </c>
      <c r="G66" s="43" t="s">
        <v>302</v>
      </c>
      <c r="H66" s="44" t="n">
        <v>17.3</v>
      </c>
      <c r="I66" s="43" t="s">
        <v>303</v>
      </c>
      <c r="J66" s="44" t="n">
        <v>37.88</v>
      </c>
    </row>
    <row r="67" customFormat="false" ht="14.25" hidden="false" customHeight="true" outlineLevel="0" collapsed="false">
      <c r="A67" s="43"/>
      <c r="B67" s="43"/>
      <c r="C67" s="43"/>
      <c r="D67" s="43"/>
      <c r="E67" s="43" t="s">
        <v>304</v>
      </c>
      <c r="F67" s="44" t="n">
        <v>126.32</v>
      </c>
      <c r="G67" s="43"/>
      <c r="H67" s="45" t="s">
        <v>305</v>
      </c>
      <c r="I67" s="45"/>
      <c r="J67" s="44" t="n">
        <v>519.97</v>
      </c>
    </row>
    <row r="68" customFormat="false" ht="30" hidden="false" customHeight="true" outlineLevel="0" collapsed="false">
      <c r="A68" s="27"/>
      <c r="B68" s="27"/>
      <c r="C68" s="27"/>
      <c r="D68" s="27"/>
      <c r="E68" s="27"/>
      <c r="F68" s="27"/>
      <c r="G68" s="27" t="s">
        <v>306</v>
      </c>
      <c r="H68" s="46" t="n">
        <v>6</v>
      </c>
      <c r="I68" s="27" t="s">
        <v>307</v>
      </c>
      <c r="J68" s="36" t="n">
        <v>3119.82</v>
      </c>
    </row>
    <row r="69" customFormat="false" ht="0.95" hidden="false" customHeight="true" outlineLevel="0" collapsed="false">
      <c r="A69" s="47"/>
      <c r="B69" s="47"/>
      <c r="C69" s="47"/>
      <c r="D69" s="47"/>
      <c r="E69" s="47"/>
      <c r="F69" s="47"/>
      <c r="G69" s="47"/>
      <c r="H69" s="47"/>
      <c r="I69" s="47"/>
      <c r="J69" s="47"/>
    </row>
    <row r="70" customFormat="false" ht="18" hidden="false" customHeight="true" outlineLevel="0" collapsed="false">
      <c r="A70" s="7" t="s">
        <v>50</v>
      </c>
      <c r="B70" s="8" t="s">
        <v>9</v>
      </c>
      <c r="C70" s="7" t="s">
        <v>10</v>
      </c>
      <c r="D70" s="7" t="s">
        <v>11</v>
      </c>
      <c r="E70" s="7" t="s">
        <v>294</v>
      </c>
      <c r="F70" s="7"/>
      <c r="G70" s="9" t="s">
        <v>12</v>
      </c>
      <c r="H70" s="8" t="s">
        <v>13</v>
      </c>
      <c r="I70" s="8" t="s">
        <v>14</v>
      </c>
      <c r="J70" s="8" t="s">
        <v>16</v>
      </c>
    </row>
    <row r="71" customFormat="false" ht="24" hidden="false" customHeight="true" outlineLevel="0" collapsed="false">
      <c r="A71" s="14" t="s">
        <v>295</v>
      </c>
      <c r="B71" s="15" t="s">
        <v>51</v>
      </c>
      <c r="C71" s="14" t="s">
        <v>52</v>
      </c>
      <c r="D71" s="14" t="s">
        <v>53</v>
      </c>
      <c r="E71" s="14" t="s">
        <v>360</v>
      </c>
      <c r="F71" s="14"/>
      <c r="G71" s="16" t="s">
        <v>24</v>
      </c>
      <c r="H71" s="37" t="n">
        <v>1</v>
      </c>
      <c r="I71" s="17" t="n">
        <v>4273.47</v>
      </c>
      <c r="J71" s="17" t="n">
        <v>4273.47</v>
      </c>
    </row>
    <row r="72" customFormat="false" ht="26.1" hidden="false" customHeight="true" outlineLevel="0" collapsed="false">
      <c r="A72" s="48" t="s">
        <v>309</v>
      </c>
      <c r="B72" s="49" t="s">
        <v>361</v>
      </c>
      <c r="C72" s="48" t="s">
        <v>30</v>
      </c>
      <c r="D72" s="48" t="s">
        <v>362</v>
      </c>
      <c r="E72" s="48" t="s">
        <v>308</v>
      </c>
      <c r="F72" s="48"/>
      <c r="G72" s="50" t="s">
        <v>36</v>
      </c>
      <c r="H72" s="51" t="n">
        <v>53.002</v>
      </c>
      <c r="I72" s="52" t="n">
        <v>15.7</v>
      </c>
      <c r="J72" s="52" t="n">
        <v>832.13</v>
      </c>
    </row>
    <row r="73" customFormat="false" ht="26.1" hidden="false" customHeight="true" outlineLevel="0" collapsed="false">
      <c r="A73" s="48" t="s">
        <v>309</v>
      </c>
      <c r="B73" s="49" t="s">
        <v>363</v>
      </c>
      <c r="C73" s="48" t="s">
        <v>30</v>
      </c>
      <c r="D73" s="48" t="s">
        <v>364</v>
      </c>
      <c r="E73" s="48" t="s">
        <v>308</v>
      </c>
      <c r="F73" s="48"/>
      <c r="G73" s="50" t="s">
        <v>36</v>
      </c>
      <c r="H73" s="51" t="n">
        <v>16.686</v>
      </c>
      <c r="I73" s="52" t="n">
        <v>15.33</v>
      </c>
      <c r="J73" s="52" t="n">
        <v>255.79</v>
      </c>
    </row>
    <row r="74" customFormat="false" ht="26.1" hidden="false" customHeight="true" outlineLevel="0" collapsed="false">
      <c r="A74" s="48" t="s">
        <v>309</v>
      </c>
      <c r="B74" s="49" t="s">
        <v>365</v>
      </c>
      <c r="C74" s="48" t="s">
        <v>30</v>
      </c>
      <c r="D74" s="48" t="s">
        <v>366</v>
      </c>
      <c r="E74" s="48" t="s">
        <v>308</v>
      </c>
      <c r="F74" s="48"/>
      <c r="G74" s="50" t="s">
        <v>36</v>
      </c>
      <c r="H74" s="51" t="n">
        <v>18.649</v>
      </c>
      <c r="I74" s="52" t="n">
        <v>18.97</v>
      </c>
      <c r="J74" s="52" t="n">
        <v>353.77</v>
      </c>
    </row>
    <row r="75" customFormat="false" ht="24" hidden="false" customHeight="true" outlineLevel="0" collapsed="false">
      <c r="A75" s="48" t="s">
        <v>309</v>
      </c>
      <c r="B75" s="49" t="s">
        <v>367</v>
      </c>
      <c r="C75" s="48" t="s">
        <v>30</v>
      </c>
      <c r="D75" s="48" t="s">
        <v>368</v>
      </c>
      <c r="E75" s="48" t="s">
        <v>308</v>
      </c>
      <c r="F75" s="48"/>
      <c r="G75" s="50" t="s">
        <v>36</v>
      </c>
      <c r="H75" s="51" t="n">
        <v>5.889</v>
      </c>
      <c r="I75" s="52" t="n">
        <v>18.77</v>
      </c>
      <c r="J75" s="52" t="n">
        <v>110.53</v>
      </c>
    </row>
    <row r="76" customFormat="false" ht="26.1" hidden="false" customHeight="true" outlineLevel="0" collapsed="false">
      <c r="A76" s="48" t="s">
        <v>309</v>
      </c>
      <c r="B76" s="49" t="s">
        <v>369</v>
      </c>
      <c r="C76" s="48" t="s">
        <v>30</v>
      </c>
      <c r="D76" s="48" t="s">
        <v>370</v>
      </c>
      <c r="E76" s="48" t="s">
        <v>308</v>
      </c>
      <c r="F76" s="48"/>
      <c r="G76" s="50" t="s">
        <v>36</v>
      </c>
      <c r="H76" s="51" t="n">
        <v>16.686</v>
      </c>
      <c r="I76" s="52" t="n">
        <v>18.49</v>
      </c>
      <c r="J76" s="52" t="n">
        <v>308.52</v>
      </c>
    </row>
    <row r="77" customFormat="false" ht="24" hidden="false" customHeight="true" outlineLevel="0" collapsed="false">
      <c r="A77" s="48" t="s">
        <v>309</v>
      </c>
      <c r="B77" s="49" t="s">
        <v>371</v>
      </c>
      <c r="C77" s="48" t="s">
        <v>30</v>
      </c>
      <c r="D77" s="48" t="s">
        <v>372</v>
      </c>
      <c r="E77" s="48" t="s">
        <v>308</v>
      </c>
      <c r="F77" s="48"/>
      <c r="G77" s="50" t="s">
        <v>36</v>
      </c>
      <c r="H77" s="51" t="n">
        <v>12.76</v>
      </c>
      <c r="I77" s="52" t="n">
        <v>20.75</v>
      </c>
      <c r="J77" s="52" t="n">
        <v>264.77</v>
      </c>
    </row>
    <row r="78" customFormat="false" ht="24" hidden="false" customHeight="true" outlineLevel="0" collapsed="false">
      <c r="A78" s="48" t="s">
        <v>309</v>
      </c>
      <c r="B78" s="49" t="s">
        <v>373</v>
      </c>
      <c r="C78" s="48" t="s">
        <v>30</v>
      </c>
      <c r="D78" s="48" t="s">
        <v>374</v>
      </c>
      <c r="E78" s="48" t="s">
        <v>308</v>
      </c>
      <c r="F78" s="48"/>
      <c r="G78" s="50" t="s">
        <v>36</v>
      </c>
      <c r="H78" s="51" t="n">
        <v>26.501</v>
      </c>
      <c r="I78" s="52" t="n">
        <v>19.66</v>
      </c>
      <c r="J78" s="52" t="n">
        <v>521</v>
      </c>
    </row>
    <row r="79" customFormat="false" ht="24" hidden="false" customHeight="true" outlineLevel="0" collapsed="false">
      <c r="A79" s="48" t="s">
        <v>309</v>
      </c>
      <c r="B79" s="49" t="s">
        <v>350</v>
      </c>
      <c r="C79" s="48" t="s">
        <v>30</v>
      </c>
      <c r="D79" s="48" t="s">
        <v>351</v>
      </c>
      <c r="E79" s="48" t="s">
        <v>308</v>
      </c>
      <c r="F79" s="48"/>
      <c r="G79" s="50" t="s">
        <v>36</v>
      </c>
      <c r="H79" s="51" t="n">
        <v>93.182</v>
      </c>
      <c r="I79" s="52" t="n">
        <v>15.41</v>
      </c>
      <c r="J79" s="52" t="n">
        <v>1435.93</v>
      </c>
    </row>
    <row r="80" customFormat="false" ht="24" hidden="false" customHeight="true" outlineLevel="0" collapsed="false">
      <c r="A80" s="48" t="s">
        <v>309</v>
      </c>
      <c r="B80" s="49" t="s">
        <v>375</v>
      </c>
      <c r="C80" s="48" t="s">
        <v>30</v>
      </c>
      <c r="D80" s="48" t="s">
        <v>376</v>
      </c>
      <c r="E80" s="48" t="s">
        <v>308</v>
      </c>
      <c r="F80" s="48"/>
      <c r="G80" s="50" t="s">
        <v>36</v>
      </c>
      <c r="H80" s="51" t="n">
        <v>11.778</v>
      </c>
      <c r="I80" s="52" t="n">
        <v>16.22</v>
      </c>
      <c r="J80" s="52" t="n">
        <v>191.03</v>
      </c>
    </row>
    <row r="81" customFormat="false" ht="14.25" hidden="false" customHeight="false" outlineLevel="0" collapsed="false">
      <c r="A81" s="43"/>
      <c r="B81" s="43"/>
      <c r="C81" s="43"/>
      <c r="D81" s="43"/>
      <c r="E81" s="43" t="s">
        <v>301</v>
      </c>
      <c r="F81" s="44" t="n">
        <v>1727.93</v>
      </c>
      <c r="G81" s="43" t="s">
        <v>302</v>
      </c>
      <c r="H81" s="44" t="n">
        <v>1452.33</v>
      </c>
      <c r="I81" s="43" t="s">
        <v>303</v>
      </c>
      <c r="J81" s="44" t="n">
        <v>3180.26</v>
      </c>
    </row>
    <row r="82" customFormat="false" ht="14.25" hidden="false" customHeight="true" outlineLevel="0" collapsed="false">
      <c r="A82" s="43"/>
      <c r="B82" s="43"/>
      <c r="C82" s="43"/>
      <c r="D82" s="43"/>
      <c r="E82" s="43" t="s">
        <v>304</v>
      </c>
      <c r="F82" s="44" t="n">
        <v>1371.35</v>
      </c>
      <c r="G82" s="43"/>
      <c r="H82" s="45" t="s">
        <v>305</v>
      </c>
      <c r="I82" s="45"/>
      <c r="J82" s="44" t="n">
        <v>5644.82</v>
      </c>
    </row>
    <row r="83" customFormat="false" ht="30" hidden="false" customHeight="true" outlineLevel="0" collapsed="false">
      <c r="A83" s="27"/>
      <c r="B83" s="27"/>
      <c r="C83" s="27"/>
      <c r="D83" s="27"/>
      <c r="E83" s="27"/>
      <c r="F83" s="27"/>
      <c r="G83" s="27" t="s">
        <v>306</v>
      </c>
      <c r="H83" s="46" t="n">
        <v>1</v>
      </c>
      <c r="I83" s="27" t="s">
        <v>307</v>
      </c>
      <c r="J83" s="36" t="n">
        <v>5644.82</v>
      </c>
    </row>
    <row r="84" customFormat="false" ht="0.95" hidden="false" customHeight="true" outlineLevel="0" collapsed="false">
      <c r="A84" s="47"/>
      <c r="B84" s="47"/>
      <c r="C84" s="47"/>
      <c r="D84" s="47"/>
      <c r="E84" s="47"/>
      <c r="F84" s="47"/>
      <c r="G84" s="47"/>
      <c r="H84" s="47"/>
      <c r="I84" s="47"/>
      <c r="J84" s="47"/>
    </row>
    <row r="85" customFormat="false" ht="18" hidden="false" customHeight="true" outlineLevel="0" collapsed="false">
      <c r="A85" s="7" t="s">
        <v>54</v>
      </c>
      <c r="B85" s="8" t="s">
        <v>9</v>
      </c>
      <c r="C85" s="7" t="s">
        <v>10</v>
      </c>
      <c r="D85" s="7" t="s">
        <v>11</v>
      </c>
      <c r="E85" s="7" t="s">
        <v>294</v>
      </c>
      <c r="F85" s="7"/>
      <c r="G85" s="9" t="s">
        <v>12</v>
      </c>
      <c r="H85" s="8" t="s">
        <v>13</v>
      </c>
      <c r="I85" s="8" t="s">
        <v>14</v>
      </c>
      <c r="J85" s="8" t="s">
        <v>16</v>
      </c>
    </row>
    <row r="86" customFormat="false" ht="26.1" hidden="false" customHeight="true" outlineLevel="0" collapsed="false">
      <c r="A86" s="14" t="s">
        <v>295</v>
      </c>
      <c r="B86" s="15" t="s">
        <v>55</v>
      </c>
      <c r="C86" s="14" t="s">
        <v>56</v>
      </c>
      <c r="D86" s="14" t="s">
        <v>57</v>
      </c>
      <c r="E86" s="14" t="s">
        <v>377</v>
      </c>
      <c r="F86" s="14"/>
      <c r="G86" s="16" t="s">
        <v>58</v>
      </c>
      <c r="H86" s="37" t="n">
        <v>1</v>
      </c>
      <c r="I86" s="17" t="n">
        <v>1431.69</v>
      </c>
      <c r="J86" s="17" t="n">
        <v>1431.69</v>
      </c>
    </row>
    <row r="87" customFormat="false" ht="26.1" hidden="false" customHeight="true" outlineLevel="0" collapsed="false">
      <c r="A87" s="38" t="s">
        <v>298</v>
      </c>
      <c r="B87" s="39" t="s">
        <v>378</v>
      </c>
      <c r="C87" s="38" t="s">
        <v>56</v>
      </c>
      <c r="D87" s="38" t="s">
        <v>379</v>
      </c>
      <c r="E87" s="38" t="n">
        <v>0</v>
      </c>
      <c r="F87" s="38"/>
      <c r="G87" s="40" t="s">
        <v>58</v>
      </c>
      <c r="H87" s="41" t="n">
        <v>1</v>
      </c>
      <c r="I87" s="42" t="n">
        <v>1431.69</v>
      </c>
      <c r="J87" s="42" t="n">
        <v>1431.69</v>
      </c>
    </row>
    <row r="88" customFormat="false" ht="14.25" hidden="false" customHeight="false" outlineLevel="0" collapsed="false">
      <c r="A88" s="43"/>
      <c r="B88" s="43"/>
      <c r="C88" s="43"/>
      <c r="D88" s="43"/>
      <c r="E88" s="43" t="s">
        <v>301</v>
      </c>
      <c r="F88" s="44" t="n">
        <v>0</v>
      </c>
      <c r="G88" s="43" t="s">
        <v>302</v>
      </c>
      <c r="H88" s="44" t="n">
        <v>0</v>
      </c>
      <c r="I88" s="43" t="s">
        <v>303</v>
      </c>
      <c r="J88" s="44" t="n">
        <v>0</v>
      </c>
    </row>
    <row r="89" customFormat="false" ht="14.25" hidden="false" customHeight="true" outlineLevel="0" collapsed="false">
      <c r="A89" s="43"/>
      <c r="B89" s="43"/>
      <c r="C89" s="43"/>
      <c r="D89" s="43"/>
      <c r="E89" s="43" t="s">
        <v>304</v>
      </c>
      <c r="F89" s="44" t="n">
        <v>459.42</v>
      </c>
      <c r="G89" s="43"/>
      <c r="H89" s="45" t="s">
        <v>305</v>
      </c>
      <c r="I89" s="45"/>
      <c r="J89" s="44" t="n">
        <v>1891.11</v>
      </c>
    </row>
    <row r="90" customFormat="false" ht="30" hidden="false" customHeight="true" outlineLevel="0" collapsed="false">
      <c r="A90" s="27"/>
      <c r="B90" s="27"/>
      <c r="C90" s="27"/>
      <c r="D90" s="27"/>
      <c r="E90" s="27"/>
      <c r="F90" s="27"/>
      <c r="G90" s="27" t="s">
        <v>306</v>
      </c>
      <c r="H90" s="46" t="n">
        <v>3</v>
      </c>
      <c r="I90" s="27" t="s">
        <v>307</v>
      </c>
      <c r="J90" s="36" t="n">
        <v>5673.33</v>
      </c>
    </row>
    <row r="91" customFormat="false" ht="0.95" hidden="false" customHeight="true" outlineLevel="0" collapsed="false">
      <c r="A91" s="47"/>
      <c r="B91" s="47"/>
      <c r="C91" s="47"/>
      <c r="D91" s="47"/>
      <c r="E91" s="47"/>
      <c r="F91" s="47"/>
      <c r="G91" s="47"/>
      <c r="H91" s="47"/>
      <c r="I91" s="47"/>
      <c r="J91" s="47"/>
    </row>
    <row r="92" customFormat="false" ht="18" hidden="false" customHeight="true" outlineLevel="0" collapsed="false">
      <c r="A92" s="7" t="s">
        <v>59</v>
      </c>
      <c r="B92" s="8" t="s">
        <v>9</v>
      </c>
      <c r="C92" s="7" t="s">
        <v>10</v>
      </c>
      <c r="D92" s="7" t="s">
        <v>11</v>
      </c>
      <c r="E92" s="7" t="s">
        <v>294</v>
      </c>
      <c r="F92" s="7"/>
      <c r="G92" s="9" t="s">
        <v>12</v>
      </c>
      <c r="H92" s="8" t="s">
        <v>13</v>
      </c>
      <c r="I92" s="8" t="s">
        <v>14</v>
      </c>
      <c r="J92" s="8" t="s">
        <v>16</v>
      </c>
    </row>
    <row r="93" customFormat="false" ht="26.1" hidden="false" customHeight="true" outlineLevel="0" collapsed="false">
      <c r="A93" s="14" t="s">
        <v>295</v>
      </c>
      <c r="B93" s="15" t="s">
        <v>60</v>
      </c>
      <c r="C93" s="14" t="s">
        <v>56</v>
      </c>
      <c r="D93" s="14" t="s">
        <v>61</v>
      </c>
      <c r="E93" s="14" t="s">
        <v>377</v>
      </c>
      <c r="F93" s="14"/>
      <c r="G93" s="16" t="s">
        <v>58</v>
      </c>
      <c r="H93" s="37" t="n">
        <v>1</v>
      </c>
      <c r="I93" s="17" t="n">
        <v>1651.95</v>
      </c>
      <c r="J93" s="17" t="n">
        <v>1651.95</v>
      </c>
    </row>
    <row r="94" customFormat="false" ht="39" hidden="false" customHeight="true" outlineLevel="0" collapsed="false">
      <c r="A94" s="38" t="s">
        <v>298</v>
      </c>
      <c r="B94" s="39" t="s">
        <v>380</v>
      </c>
      <c r="C94" s="38" t="s">
        <v>56</v>
      </c>
      <c r="D94" s="38" t="s">
        <v>381</v>
      </c>
      <c r="E94" s="38" t="n">
        <v>0</v>
      </c>
      <c r="F94" s="38"/>
      <c r="G94" s="40" t="s">
        <v>58</v>
      </c>
      <c r="H94" s="41" t="n">
        <v>1</v>
      </c>
      <c r="I94" s="42" t="n">
        <v>1651.95</v>
      </c>
      <c r="J94" s="42" t="n">
        <v>1651.95</v>
      </c>
    </row>
    <row r="95" customFormat="false" ht="14.25" hidden="false" customHeight="false" outlineLevel="0" collapsed="false">
      <c r="A95" s="43"/>
      <c r="B95" s="43"/>
      <c r="C95" s="43"/>
      <c r="D95" s="43"/>
      <c r="E95" s="43" t="s">
        <v>301</v>
      </c>
      <c r="F95" s="44" t="n">
        <v>0</v>
      </c>
      <c r="G95" s="43" t="s">
        <v>302</v>
      </c>
      <c r="H95" s="44" t="n">
        <v>0</v>
      </c>
      <c r="I95" s="43" t="s">
        <v>303</v>
      </c>
      <c r="J95" s="44" t="n">
        <v>0</v>
      </c>
    </row>
    <row r="96" customFormat="false" ht="14.25" hidden="false" customHeight="true" outlineLevel="0" collapsed="false">
      <c r="A96" s="43"/>
      <c r="B96" s="43"/>
      <c r="C96" s="43"/>
      <c r="D96" s="43"/>
      <c r="E96" s="43" t="s">
        <v>304</v>
      </c>
      <c r="F96" s="44" t="n">
        <v>530.11</v>
      </c>
      <c r="G96" s="43"/>
      <c r="H96" s="45" t="s">
        <v>305</v>
      </c>
      <c r="I96" s="45"/>
      <c r="J96" s="44" t="n">
        <v>2182.06</v>
      </c>
    </row>
    <row r="97" customFormat="false" ht="30" hidden="false" customHeight="true" outlineLevel="0" collapsed="false">
      <c r="A97" s="27"/>
      <c r="B97" s="27"/>
      <c r="C97" s="27"/>
      <c r="D97" s="27"/>
      <c r="E97" s="27"/>
      <c r="F97" s="27"/>
      <c r="G97" s="27" t="s">
        <v>306</v>
      </c>
      <c r="H97" s="46" t="n">
        <v>3</v>
      </c>
      <c r="I97" s="27" t="s">
        <v>307</v>
      </c>
      <c r="J97" s="36" t="n">
        <v>6546.18</v>
      </c>
    </row>
    <row r="98" customFormat="false" ht="0.95" hidden="false" customHeight="true" outlineLevel="0" collapsed="false">
      <c r="A98" s="47"/>
      <c r="B98" s="47"/>
      <c r="C98" s="47"/>
      <c r="D98" s="47"/>
      <c r="E98" s="47"/>
      <c r="F98" s="47"/>
      <c r="G98" s="47"/>
      <c r="H98" s="47"/>
      <c r="I98" s="47"/>
      <c r="J98" s="47"/>
    </row>
    <row r="99" customFormat="false" ht="18" hidden="false" customHeight="true" outlineLevel="0" collapsed="false">
      <c r="A99" s="7" t="s">
        <v>62</v>
      </c>
      <c r="B99" s="8" t="s">
        <v>9</v>
      </c>
      <c r="C99" s="7" t="s">
        <v>10</v>
      </c>
      <c r="D99" s="7" t="s">
        <v>11</v>
      </c>
      <c r="E99" s="7" t="s">
        <v>294</v>
      </c>
      <c r="F99" s="7"/>
      <c r="G99" s="9" t="s">
        <v>12</v>
      </c>
      <c r="H99" s="8" t="s">
        <v>13</v>
      </c>
      <c r="I99" s="8" t="s">
        <v>14</v>
      </c>
      <c r="J99" s="8" t="s">
        <v>16</v>
      </c>
    </row>
    <row r="100" customFormat="false" ht="39" hidden="false" customHeight="true" outlineLevel="0" collapsed="false">
      <c r="A100" s="14" t="s">
        <v>295</v>
      </c>
      <c r="B100" s="15" t="s">
        <v>63</v>
      </c>
      <c r="C100" s="14" t="s">
        <v>64</v>
      </c>
      <c r="D100" s="14" t="s">
        <v>65</v>
      </c>
      <c r="E100" s="14"/>
      <c r="F100" s="14"/>
      <c r="G100" s="16" t="s">
        <v>66</v>
      </c>
      <c r="H100" s="37" t="n">
        <v>1</v>
      </c>
      <c r="I100" s="17" t="n">
        <v>524</v>
      </c>
      <c r="J100" s="17" t="n">
        <v>524</v>
      </c>
    </row>
    <row r="101" customFormat="false" ht="51.95" hidden="false" customHeight="true" outlineLevel="0" collapsed="false">
      <c r="A101" s="48" t="s">
        <v>309</v>
      </c>
      <c r="B101" s="49" t="s">
        <v>382</v>
      </c>
      <c r="C101" s="48" t="s">
        <v>30</v>
      </c>
      <c r="D101" s="48" t="s">
        <v>383</v>
      </c>
      <c r="E101" s="48" t="s">
        <v>384</v>
      </c>
      <c r="F101" s="48"/>
      <c r="G101" s="50" t="s">
        <v>385</v>
      </c>
      <c r="H101" s="51" t="n">
        <v>200</v>
      </c>
      <c r="I101" s="52" t="n">
        <v>2.62</v>
      </c>
      <c r="J101" s="52" t="n">
        <v>524</v>
      </c>
    </row>
    <row r="102" customFormat="false" ht="14.25" hidden="false" customHeight="false" outlineLevel="0" collapsed="false">
      <c r="A102" s="43"/>
      <c r="B102" s="43"/>
      <c r="C102" s="43"/>
      <c r="D102" s="43"/>
      <c r="E102" s="43" t="s">
        <v>301</v>
      </c>
      <c r="F102" s="44" t="n">
        <v>21.73</v>
      </c>
      <c r="G102" s="43" t="s">
        <v>302</v>
      </c>
      <c r="H102" s="44" t="n">
        <v>18.26</v>
      </c>
      <c r="I102" s="43" t="s">
        <v>303</v>
      </c>
      <c r="J102" s="44" t="n">
        <v>40</v>
      </c>
    </row>
    <row r="103" customFormat="false" ht="14.25" hidden="false" customHeight="true" outlineLevel="0" collapsed="false">
      <c r="A103" s="43"/>
      <c r="B103" s="43"/>
      <c r="C103" s="43"/>
      <c r="D103" s="43"/>
      <c r="E103" s="43" t="s">
        <v>304</v>
      </c>
      <c r="F103" s="44" t="n">
        <v>168.15</v>
      </c>
      <c r="G103" s="43"/>
      <c r="H103" s="45" t="s">
        <v>305</v>
      </c>
      <c r="I103" s="45"/>
      <c r="J103" s="44" t="n">
        <v>692.15</v>
      </c>
    </row>
    <row r="104" customFormat="false" ht="30" hidden="false" customHeight="true" outlineLevel="0" collapsed="false">
      <c r="A104" s="27"/>
      <c r="B104" s="27"/>
      <c r="C104" s="27"/>
      <c r="D104" s="27"/>
      <c r="E104" s="27"/>
      <c r="F104" s="27"/>
      <c r="G104" s="27" t="s">
        <v>306</v>
      </c>
      <c r="H104" s="46" t="n">
        <v>4</v>
      </c>
      <c r="I104" s="27" t="s">
        <v>307</v>
      </c>
      <c r="J104" s="36" t="n">
        <v>2768.6</v>
      </c>
    </row>
    <row r="105" customFormat="false" ht="0.95" hidden="false" customHeight="true" outlineLevel="0" collapsed="false">
      <c r="A105" s="47"/>
      <c r="B105" s="47"/>
      <c r="C105" s="47"/>
      <c r="D105" s="47"/>
      <c r="E105" s="47"/>
      <c r="F105" s="47"/>
      <c r="G105" s="47"/>
      <c r="H105" s="47"/>
      <c r="I105" s="47"/>
      <c r="J105" s="47"/>
    </row>
    <row r="106" customFormat="false" ht="18" hidden="false" customHeight="true" outlineLevel="0" collapsed="false">
      <c r="A106" s="7" t="s">
        <v>67</v>
      </c>
      <c r="B106" s="8" t="s">
        <v>9</v>
      </c>
      <c r="C106" s="7" t="s">
        <v>10</v>
      </c>
      <c r="D106" s="7" t="s">
        <v>11</v>
      </c>
      <c r="E106" s="7" t="s">
        <v>294</v>
      </c>
      <c r="F106" s="7"/>
      <c r="G106" s="9" t="s">
        <v>12</v>
      </c>
      <c r="H106" s="8" t="s">
        <v>13</v>
      </c>
      <c r="I106" s="8" t="s">
        <v>14</v>
      </c>
      <c r="J106" s="8" t="s">
        <v>16</v>
      </c>
    </row>
    <row r="107" customFormat="false" ht="51.95" hidden="false" customHeight="true" outlineLevel="0" collapsed="false">
      <c r="A107" s="14" t="s">
        <v>295</v>
      </c>
      <c r="B107" s="15" t="s">
        <v>68</v>
      </c>
      <c r="C107" s="14" t="s">
        <v>52</v>
      </c>
      <c r="D107" s="14" t="s">
        <v>69</v>
      </c>
      <c r="E107" s="14" t="s">
        <v>386</v>
      </c>
      <c r="F107" s="14"/>
      <c r="G107" s="16" t="s">
        <v>70</v>
      </c>
      <c r="H107" s="37" t="n">
        <v>1</v>
      </c>
      <c r="I107" s="17" t="n">
        <v>18.92</v>
      </c>
      <c r="J107" s="17" t="n">
        <v>18.92</v>
      </c>
    </row>
    <row r="108" customFormat="false" ht="26.1" hidden="false" customHeight="true" outlineLevel="0" collapsed="false">
      <c r="A108" s="48" t="s">
        <v>309</v>
      </c>
      <c r="B108" s="49" t="s">
        <v>363</v>
      </c>
      <c r="C108" s="48" t="s">
        <v>30</v>
      </c>
      <c r="D108" s="48" t="s">
        <v>364</v>
      </c>
      <c r="E108" s="48" t="s">
        <v>308</v>
      </c>
      <c r="F108" s="48"/>
      <c r="G108" s="50" t="s">
        <v>36</v>
      </c>
      <c r="H108" s="51" t="n">
        <v>0.415</v>
      </c>
      <c r="I108" s="52" t="n">
        <v>15.33</v>
      </c>
      <c r="J108" s="52" t="n">
        <v>6.36</v>
      </c>
    </row>
    <row r="109" customFormat="false" ht="24" hidden="false" customHeight="true" outlineLevel="0" collapsed="false">
      <c r="A109" s="48" t="s">
        <v>309</v>
      </c>
      <c r="B109" s="49" t="s">
        <v>348</v>
      </c>
      <c r="C109" s="48" t="s">
        <v>30</v>
      </c>
      <c r="D109" s="48" t="s">
        <v>349</v>
      </c>
      <c r="E109" s="48" t="s">
        <v>308</v>
      </c>
      <c r="F109" s="48"/>
      <c r="G109" s="50" t="s">
        <v>36</v>
      </c>
      <c r="H109" s="51" t="n">
        <v>0.385</v>
      </c>
      <c r="I109" s="52" t="n">
        <v>19.18</v>
      </c>
      <c r="J109" s="52" t="n">
        <v>7.38</v>
      </c>
    </row>
    <row r="110" customFormat="false" ht="26.1" hidden="false" customHeight="true" outlineLevel="0" collapsed="false">
      <c r="A110" s="38" t="s">
        <v>298</v>
      </c>
      <c r="B110" s="39" t="s">
        <v>387</v>
      </c>
      <c r="C110" s="38" t="s">
        <v>52</v>
      </c>
      <c r="D110" s="38" t="s">
        <v>388</v>
      </c>
      <c r="E110" s="38" t="s">
        <v>321</v>
      </c>
      <c r="F110" s="38"/>
      <c r="G110" s="40" t="s">
        <v>389</v>
      </c>
      <c r="H110" s="41" t="n">
        <v>1.82</v>
      </c>
      <c r="I110" s="42" t="n">
        <v>2.85</v>
      </c>
      <c r="J110" s="42" t="n">
        <v>5.18</v>
      </c>
    </row>
    <row r="111" customFormat="false" ht="14.25" hidden="false" customHeight="false" outlineLevel="0" collapsed="false">
      <c r="A111" s="43"/>
      <c r="B111" s="43"/>
      <c r="C111" s="43"/>
      <c r="D111" s="43"/>
      <c r="E111" s="43" t="s">
        <v>301</v>
      </c>
      <c r="F111" s="44" t="n">
        <v>5.65</v>
      </c>
      <c r="G111" s="43" t="s">
        <v>302</v>
      </c>
      <c r="H111" s="44" t="n">
        <v>4.75</v>
      </c>
      <c r="I111" s="43" t="s">
        <v>303</v>
      </c>
      <c r="J111" s="44" t="n">
        <v>10.39</v>
      </c>
    </row>
    <row r="112" customFormat="false" ht="14.25" hidden="false" customHeight="true" outlineLevel="0" collapsed="false">
      <c r="A112" s="43"/>
      <c r="B112" s="43"/>
      <c r="C112" s="43"/>
      <c r="D112" s="43"/>
      <c r="E112" s="43" t="s">
        <v>304</v>
      </c>
      <c r="F112" s="44" t="n">
        <v>6.07</v>
      </c>
      <c r="G112" s="43"/>
      <c r="H112" s="45" t="s">
        <v>305</v>
      </c>
      <c r="I112" s="45"/>
      <c r="J112" s="44" t="n">
        <v>24.99</v>
      </c>
    </row>
    <row r="113" customFormat="false" ht="30" hidden="false" customHeight="true" outlineLevel="0" collapsed="false">
      <c r="A113" s="27"/>
      <c r="B113" s="27"/>
      <c r="C113" s="27"/>
      <c r="D113" s="27"/>
      <c r="E113" s="27"/>
      <c r="F113" s="27"/>
      <c r="G113" s="27" t="s">
        <v>306</v>
      </c>
      <c r="H113" s="46" t="n">
        <v>271.47</v>
      </c>
      <c r="I113" s="27" t="s">
        <v>307</v>
      </c>
      <c r="J113" s="36" t="n">
        <v>6784.03</v>
      </c>
    </row>
    <row r="114" customFormat="false" ht="0.95" hidden="false" customHeight="true" outlineLevel="0" collapsed="false">
      <c r="A114" s="47"/>
      <c r="B114" s="47"/>
      <c r="C114" s="47"/>
      <c r="D114" s="47"/>
      <c r="E114" s="47"/>
      <c r="F114" s="47"/>
      <c r="G114" s="47"/>
      <c r="H114" s="47"/>
      <c r="I114" s="47"/>
      <c r="J114" s="47"/>
    </row>
    <row r="115" customFormat="false" ht="18" hidden="false" customHeight="true" outlineLevel="0" collapsed="false">
      <c r="A115" s="7" t="s">
        <v>71</v>
      </c>
      <c r="B115" s="8" t="s">
        <v>9</v>
      </c>
      <c r="C115" s="7" t="s">
        <v>10</v>
      </c>
      <c r="D115" s="7" t="s">
        <v>11</v>
      </c>
      <c r="E115" s="7" t="s">
        <v>294</v>
      </c>
      <c r="F115" s="7"/>
      <c r="G115" s="9" t="s">
        <v>12</v>
      </c>
      <c r="H115" s="8" t="s">
        <v>13</v>
      </c>
      <c r="I115" s="8" t="s">
        <v>14</v>
      </c>
      <c r="J115" s="8" t="s">
        <v>16</v>
      </c>
    </row>
    <row r="116" customFormat="false" ht="39" hidden="false" customHeight="true" outlineLevel="0" collapsed="false">
      <c r="A116" s="14" t="s">
        <v>295</v>
      </c>
      <c r="B116" s="15" t="s">
        <v>72</v>
      </c>
      <c r="C116" s="14" t="s">
        <v>30</v>
      </c>
      <c r="D116" s="14" t="s">
        <v>73</v>
      </c>
      <c r="E116" s="14" t="s">
        <v>308</v>
      </c>
      <c r="F116" s="14"/>
      <c r="G116" s="16" t="s">
        <v>49</v>
      </c>
      <c r="H116" s="37" t="n">
        <v>1</v>
      </c>
      <c r="I116" s="17" t="n">
        <v>14.94</v>
      </c>
      <c r="J116" s="17" t="n">
        <v>14.94</v>
      </c>
    </row>
    <row r="117" customFormat="false" ht="24" hidden="false" customHeight="true" outlineLevel="0" collapsed="false">
      <c r="A117" s="48" t="s">
        <v>309</v>
      </c>
      <c r="B117" s="49" t="s">
        <v>348</v>
      </c>
      <c r="C117" s="48" t="s">
        <v>30</v>
      </c>
      <c r="D117" s="48" t="s">
        <v>349</v>
      </c>
      <c r="E117" s="48" t="s">
        <v>308</v>
      </c>
      <c r="F117" s="48"/>
      <c r="G117" s="50" t="s">
        <v>36</v>
      </c>
      <c r="H117" s="51" t="n">
        <v>0.08</v>
      </c>
      <c r="I117" s="52" t="n">
        <v>19.18</v>
      </c>
      <c r="J117" s="52" t="n">
        <v>1.53</v>
      </c>
    </row>
    <row r="118" customFormat="false" ht="24" hidden="false" customHeight="true" outlineLevel="0" collapsed="false">
      <c r="A118" s="48" t="s">
        <v>309</v>
      </c>
      <c r="B118" s="49" t="s">
        <v>350</v>
      </c>
      <c r="C118" s="48" t="s">
        <v>30</v>
      </c>
      <c r="D118" s="48" t="s">
        <v>351</v>
      </c>
      <c r="E118" s="48" t="s">
        <v>308</v>
      </c>
      <c r="F118" s="48"/>
      <c r="G118" s="50" t="s">
        <v>36</v>
      </c>
      <c r="H118" s="51" t="n">
        <v>0.16</v>
      </c>
      <c r="I118" s="52" t="n">
        <v>15.41</v>
      </c>
      <c r="J118" s="52" t="n">
        <v>2.46</v>
      </c>
    </row>
    <row r="119" customFormat="false" ht="39" hidden="false" customHeight="true" outlineLevel="0" collapsed="false">
      <c r="A119" s="38" t="s">
        <v>298</v>
      </c>
      <c r="B119" s="39" t="s">
        <v>390</v>
      </c>
      <c r="C119" s="38" t="s">
        <v>30</v>
      </c>
      <c r="D119" s="38" t="s">
        <v>391</v>
      </c>
      <c r="E119" s="38" t="s">
        <v>300</v>
      </c>
      <c r="F119" s="38"/>
      <c r="G119" s="40" t="s">
        <v>392</v>
      </c>
      <c r="H119" s="41" t="n">
        <v>1</v>
      </c>
      <c r="I119" s="42" t="n">
        <v>10.95</v>
      </c>
      <c r="J119" s="42" t="n">
        <v>10.95</v>
      </c>
    </row>
    <row r="120" customFormat="false" ht="14.25" hidden="false" customHeight="false" outlineLevel="0" collapsed="false">
      <c r="A120" s="43"/>
      <c r="B120" s="43"/>
      <c r="C120" s="43"/>
      <c r="D120" s="43"/>
      <c r="E120" s="43" t="s">
        <v>301</v>
      </c>
      <c r="F120" s="44" t="n">
        <v>1.62</v>
      </c>
      <c r="G120" s="43" t="s">
        <v>302</v>
      </c>
      <c r="H120" s="44" t="n">
        <v>1.36</v>
      </c>
      <c r="I120" s="43" t="s">
        <v>303</v>
      </c>
      <c r="J120" s="44" t="n">
        <v>2.99</v>
      </c>
    </row>
    <row r="121" customFormat="false" ht="14.25" hidden="false" customHeight="true" outlineLevel="0" collapsed="false">
      <c r="A121" s="43"/>
      <c r="B121" s="43"/>
      <c r="C121" s="43"/>
      <c r="D121" s="43"/>
      <c r="E121" s="43" t="s">
        <v>304</v>
      </c>
      <c r="F121" s="44" t="n">
        <v>4.79</v>
      </c>
      <c r="G121" s="43"/>
      <c r="H121" s="45" t="s">
        <v>305</v>
      </c>
      <c r="I121" s="45"/>
      <c r="J121" s="44" t="n">
        <v>19.73</v>
      </c>
    </row>
    <row r="122" customFormat="false" ht="30" hidden="false" customHeight="true" outlineLevel="0" collapsed="false">
      <c r="A122" s="27"/>
      <c r="B122" s="27"/>
      <c r="C122" s="27"/>
      <c r="D122" s="27"/>
      <c r="E122" s="27"/>
      <c r="F122" s="27"/>
      <c r="G122" s="27" t="s">
        <v>306</v>
      </c>
      <c r="H122" s="46" t="n">
        <v>395.01</v>
      </c>
      <c r="I122" s="27" t="s">
        <v>307</v>
      </c>
      <c r="J122" s="36" t="n">
        <v>7793.54</v>
      </c>
    </row>
    <row r="123" customFormat="false" ht="0.95" hidden="false" customHeight="true" outlineLevel="0" collapsed="false">
      <c r="A123" s="47"/>
      <c r="B123" s="47"/>
      <c r="C123" s="47"/>
      <c r="D123" s="47"/>
      <c r="E123" s="47"/>
      <c r="F123" s="47"/>
      <c r="G123" s="47"/>
      <c r="H123" s="47"/>
      <c r="I123" s="47"/>
      <c r="J123" s="47"/>
    </row>
    <row r="124" customFormat="false" ht="18" hidden="false" customHeight="true" outlineLevel="0" collapsed="false">
      <c r="A124" s="7" t="s">
        <v>74</v>
      </c>
      <c r="B124" s="8" t="s">
        <v>9</v>
      </c>
      <c r="C124" s="7" t="s">
        <v>10</v>
      </c>
      <c r="D124" s="7" t="s">
        <v>11</v>
      </c>
      <c r="E124" s="7" t="s">
        <v>294</v>
      </c>
      <c r="F124" s="7"/>
      <c r="G124" s="9" t="s">
        <v>12</v>
      </c>
      <c r="H124" s="8" t="s">
        <v>13</v>
      </c>
      <c r="I124" s="8" t="s">
        <v>14</v>
      </c>
      <c r="J124" s="8" t="s">
        <v>16</v>
      </c>
    </row>
    <row r="125" customFormat="false" ht="26.1" hidden="false" customHeight="true" outlineLevel="0" collapsed="false">
      <c r="A125" s="14" t="s">
        <v>295</v>
      </c>
      <c r="B125" s="15" t="s">
        <v>75</v>
      </c>
      <c r="C125" s="14" t="s">
        <v>30</v>
      </c>
      <c r="D125" s="14" t="s">
        <v>76</v>
      </c>
      <c r="E125" s="14" t="s">
        <v>308</v>
      </c>
      <c r="F125" s="14"/>
      <c r="G125" s="16" t="s">
        <v>77</v>
      </c>
      <c r="H125" s="37" t="n">
        <v>1</v>
      </c>
      <c r="I125" s="17" t="n">
        <v>12.86</v>
      </c>
      <c r="J125" s="17" t="n">
        <v>12.86</v>
      </c>
    </row>
    <row r="126" customFormat="false" ht="51.95" hidden="false" customHeight="true" outlineLevel="0" collapsed="false">
      <c r="A126" s="48" t="s">
        <v>309</v>
      </c>
      <c r="B126" s="49" t="s">
        <v>393</v>
      </c>
      <c r="C126" s="48" t="s">
        <v>30</v>
      </c>
      <c r="D126" s="48" t="s">
        <v>394</v>
      </c>
      <c r="E126" s="48" t="s">
        <v>308</v>
      </c>
      <c r="F126" s="48"/>
      <c r="G126" s="50" t="s">
        <v>395</v>
      </c>
      <c r="H126" s="51" t="n">
        <v>0.402</v>
      </c>
      <c r="I126" s="52" t="n">
        <v>9.42</v>
      </c>
      <c r="J126" s="52" t="n">
        <v>3.78</v>
      </c>
    </row>
    <row r="127" customFormat="false" ht="26.1" hidden="false" customHeight="true" outlineLevel="0" collapsed="false">
      <c r="A127" s="48" t="s">
        <v>309</v>
      </c>
      <c r="B127" s="49" t="s">
        <v>396</v>
      </c>
      <c r="C127" s="48" t="s">
        <v>30</v>
      </c>
      <c r="D127" s="48" t="s">
        <v>397</v>
      </c>
      <c r="E127" s="48" t="s">
        <v>308</v>
      </c>
      <c r="F127" s="48"/>
      <c r="G127" s="50" t="s">
        <v>36</v>
      </c>
      <c r="H127" s="51" t="n">
        <v>0.5</v>
      </c>
      <c r="I127" s="52" t="n">
        <v>15.08</v>
      </c>
      <c r="J127" s="52" t="n">
        <v>7.54</v>
      </c>
    </row>
    <row r="128" customFormat="false" ht="24" hidden="false" customHeight="true" outlineLevel="0" collapsed="false">
      <c r="A128" s="48" t="s">
        <v>309</v>
      </c>
      <c r="B128" s="49" t="s">
        <v>350</v>
      </c>
      <c r="C128" s="48" t="s">
        <v>30</v>
      </c>
      <c r="D128" s="48" t="s">
        <v>351</v>
      </c>
      <c r="E128" s="48" t="s">
        <v>308</v>
      </c>
      <c r="F128" s="48"/>
      <c r="G128" s="50" t="s">
        <v>36</v>
      </c>
      <c r="H128" s="51" t="n">
        <v>0.1</v>
      </c>
      <c r="I128" s="52" t="n">
        <v>15.41</v>
      </c>
      <c r="J128" s="52" t="n">
        <v>1.54</v>
      </c>
    </row>
    <row r="129" customFormat="false" ht="14.25" hidden="false" customHeight="false" outlineLevel="0" collapsed="false">
      <c r="A129" s="43"/>
      <c r="B129" s="43"/>
      <c r="C129" s="43"/>
      <c r="D129" s="43"/>
      <c r="E129" s="43" t="s">
        <v>301</v>
      </c>
      <c r="F129" s="44" t="n">
        <v>5.34</v>
      </c>
      <c r="G129" s="43" t="s">
        <v>302</v>
      </c>
      <c r="H129" s="44" t="n">
        <v>4.49</v>
      </c>
      <c r="I129" s="43" t="s">
        <v>303</v>
      </c>
      <c r="J129" s="44" t="n">
        <v>9.82</v>
      </c>
    </row>
    <row r="130" customFormat="false" ht="14.25" hidden="false" customHeight="true" outlineLevel="0" collapsed="false">
      <c r="A130" s="43"/>
      <c r="B130" s="43"/>
      <c r="C130" s="43"/>
      <c r="D130" s="43"/>
      <c r="E130" s="43" t="s">
        <v>304</v>
      </c>
      <c r="F130" s="44" t="n">
        <v>4.12</v>
      </c>
      <c r="G130" s="43"/>
      <c r="H130" s="45" t="s">
        <v>305</v>
      </c>
      <c r="I130" s="45"/>
      <c r="J130" s="44" t="n">
        <v>16.98</v>
      </c>
    </row>
    <row r="131" customFormat="false" ht="30" hidden="false" customHeight="true" outlineLevel="0" collapsed="false">
      <c r="A131" s="27"/>
      <c r="B131" s="27"/>
      <c r="C131" s="27"/>
      <c r="D131" s="27"/>
      <c r="E131" s="27"/>
      <c r="F131" s="27"/>
      <c r="G131" s="27" t="s">
        <v>306</v>
      </c>
      <c r="H131" s="46" t="n">
        <v>233.06</v>
      </c>
      <c r="I131" s="27" t="s">
        <v>307</v>
      </c>
      <c r="J131" s="36" t="n">
        <v>3957.35</v>
      </c>
    </row>
    <row r="132" customFormat="false" ht="0.95" hidden="false" customHeight="true" outlineLevel="0" collapsed="false">
      <c r="A132" s="47"/>
      <c r="B132" s="47"/>
      <c r="C132" s="47"/>
      <c r="D132" s="47"/>
      <c r="E132" s="47"/>
      <c r="F132" s="47"/>
      <c r="G132" s="47"/>
      <c r="H132" s="47"/>
      <c r="I132" s="47"/>
      <c r="J132" s="47"/>
    </row>
    <row r="133" customFormat="false" ht="24" hidden="false" customHeight="true" outlineLevel="0" collapsed="false">
      <c r="A133" s="10" t="s">
        <v>78</v>
      </c>
      <c r="B133" s="10"/>
      <c r="C133" s="10"/>
      <c r="D133" s="10" t="s">
        <v>79</v>
      </c>
      <c r="E133" s="10"/>
      <c r="F133" s="10"/>
      <c r="G133" s="10"/>
      <c r="H133" s="11"/>
      <c r="I133" s="10"/>
      <c r="J133" s="12" t="n">
        <v>2366.54</v>
      </c>
    </row>
    <row r="134" customFormat="false" ht="18" hidden="false" customHeight="true" outlineLevel="0" collapsed="false">
      <c r="A134" s="7" t="s">
        <v>80</v>
      </c>
      <c r="B134" s="8" t="s">
        <v>9</v>
      </c>
      <c r="C134" s="7" t="s">
        <v>10</v>
      </c>
      <c r="D134" s="7" t="s">
        <v>11</v>
      </c>
      <c r="E134" s="7" t="s">
        <v>294</v>
      </c>
      <c r="F134" s="7"/>
      <c r="G134" s="9" t="s">
        <v>12</v>
      </c>
      <c r="H134" s="8" t="s">
        <v>13</v>
      </c>
      <c r="I134" s="8" t="s">
        <v>14</v>
      </c>
      <c r="J134" s="8" t="s">
        <v>16</v>
      </c>
    </row>
    <row r="135" customFormat="false" ht="26.1" hidden="false" customHeight="true" outlineLevel="0" collapsed="false">
      <c r="A135" s="14" t="s">
        <v>295</v>
      </c>
      <c r="B135" s="15" t="s">
        <v>81</v>
      </c>
      <c r="C135" s="14" t="s">
        <v>30</v>
      </c>
      <c r="D135" s="14" t="s">
        <v>82</v>
      </c>
      <c r="E135" s="14" t="s">
        <v>297</v>
      </c>
      <c r="F135" s="14"/>
      <c r="G135" s="16" t="s">
        <v>49</v>
      </c>
      <c r="H135" s="37" t="n">
        <v>1</v>
      </c>
      <c r="I135" s="17" t="n">
        <v>3.53</v>
      </c>
      <c r="J135" s="17" t="n">
        <v>3.53</v>
      </c>
    </row>
    <row r="136" customFormat="false" ht="24" hidden="false" customHeight="true" outlineLevel="0" collapsed="false">
      <c r="A136" s="48" t="s">
        <v>309</v>
      </c>
      <c r="B136" s="49" t="s">
        <v>398</v>
      </c>
      <c r="C136" s="48" t="s">
        <v>30</v>
      </c>
      <c r="D136" s="48" t="s">
        <v>399</v>
      </c>
      <c r="E136" s="48" t="s">
        <v>308</v>
      </c>
      <c r="F136" s="48"/>
      <c r="G136" s="50" t="s">
        <v>36</v>
      </c>
      <c r="H136" s="51" t="n">
        <v>0.0713</v>
      </c>
      <c r="I136" s="52" t="n">
        <v>19.37</v>
      </c>
      <c r="J136" s="52" t="n">
        <v>1.38</v>
      </c>
    </row>
    <row r="137" customFormat="false" ht="24" hidden="false" customHeight="true" outlineLevel="0" collapsed="false">
      <c r="A137" s="48" t="s">
        <v>309</v>
      </c>
      <c r="B137" s="49" t="s">
        <v>350</v>
      </c>
      <c r="C137" s="48" t="s">
        <v>30</v>
      </c>
      <c r="D137" s="48" t="s">
        <v>351</v>
      </c>
      <c r="E137" s="48" t="s">
        <v>308</v>
      </c>
      <c r="F137" s="48"/>
      <c r="G137" s="50" t="s">
        <v>36</v>
      </c>
      <c r="H137" s="51" t="n">
        <v>0.1401</v>
      </c>
      <c r="I137" s="52" t="n">
        <v>15.41</v>
      </c>
      <c r="J137" s="52" t="n">
        <v>2.15</v>
      </c>
    </row>
    <row r="138" customFormat="false" ht="14.25" hidden="false" customHeight="false" outlineLevel="0" collapsed="false">
      <c r="A138" s="43"/>
      <c r="B138" s="43"/>
      <c r="C138" s="43"/>
      <c r="D138" s="43"/>
      <c r="E138" s="43" t="s">
        <v>301</v>
      </c>
      <c r="F138" s="44" t="n">
        <v>1.43</v>
      </c>
      <c r="G138" s="43" t="s">
        <v>302</v>
      </c>
      <c r="H138" s="44" t="n">
        <v>1.2</v>
      </c>
      <c r="I138" s="43" t="s">
        <v>303</v>
      </c>
      <c r="J138" s="44" t="n">
        <v>2.64</v>
      </c>
    </row>
    <row r="139" customFormat="false" ht="14.25" hidden="false" customHeight="true" outlineLevel="0" collapsed="false">
      <c r="A139" s="43"/>
      <c r="B139" s="43"/>
      <c r="C139" s="43"/>
      <c r="D139" s="43"/>
      <c r="E139" s="43" t="s">
        <v>304</v>
      </c>
      <c r="F139" s="44" t="n">
        <v>1.13</v>
      </c>
      <c r="G139" s="43"/>
      <c r="H139" s="45" t="s">
        <v>305</v>
      </c>
      <c r="I139" s="45"/>
      <c r="J139" s="44" t="n">
        <v>4.66</v>
      </c>
    </row>
    <row r="140" customFormat="false" ht="30" hidden="false" customHeight="true" outlineLevel="0" collapsed="false">
      <c r="A140" s="27"/>
      <c r="B140" s="27"/>
      <c r="C140" s="27"/>
      <c r="D140" s="27"/>
      <c r="E140" s="27"/>
      <c r="F140" s="27"/>
      <c r="G140" s="27" t="s">
        <v>306</v>
      </c>
      <c r="H140" s="46" t="n">
        <v>263.34</v>
      </c>
      <c r="I140" s="27" t="s">
        <v>307</v>
      </c>
      <c r="J140" s="36" t="n">
        <v>1227.16</v>
      </c>
    </row>
    <row r="141" customFormat="false" ht="0.95" hidden="false" customHeight="true" outlineLevel="0" collapsed="false">
      <c r="A141" s="47"/>
      <c r="B141" s="47"/>
      <c r="C141" s="47"/>
      <c r="D141" s="47"/>
      <c r="E141" s="47"/>
      <c r="F141" s="47"/>
      <c r="G141" s="47"/>
      <c r="H141" s="47"/>
      <c r="I141" s="47"/>
      <c r="J141" s="47"/>
    </row>
    <row r="142" customFormat="false" ht="18" hidden="false" customHeight="true" outlineLevel="0" collapsed="false">
      <c r="A142" s="7" t="s">
        <v>83</v>
      </c>
      <c r="B142" s="8" t="s">
        <v>9</v>
      </c>
      <c r="C142" s="7" t="s">
        <v>10</v>
      </c>
      <c r="D142" s="7" t="s">
        <v>11</v>
      </c>
      <c r="E142" s="7" t="s">
        <v>294</v>
      </c>
      <c r="F142" s="7"/>
      <c r="G142" s="9" t="s">
        <v>12</v>
      </c>
      <c r="H142" s="8" t="s">
        <v>13</v>
      </c>
      <c r="I142" s="8" t="s">
        <v>14</v>
      </c>
      <c r="J142" s="8" t="s">
        <v>16</v>
      </c>
    </row>
    <row r="143" customFormat="false" ht="39" hidden="false" customHeight="true" outlineLevel="0" collapsed="false">
      <c r="A143" s="14" t="s">
        <v>295</v>
      </c>
      <c r="B143" s="15" t="s">
        <v>84</v>
      </c>
      <c r="C143" s="14" t="s">
        <v>30</v>
      </c>
      <c r="D143" s="14" t="s">
        <v>85</v>
      </c>
      <c r="E143" s="14" t="s">
        <v>297</v>
      </c>
      <c r="F143" s="14"/>
      <c r="G143" s="16" t="s">
        <v>49</v>
      </c>
      <c r="H143" s="37" t="n">
        <v>1</v>
      </c>
      <c r="I143" s="17" t="n">
        <v>8.78</v>
      </c>
      <c r="J143" s="17" t="n">
        <v>8.78</v>
      </c>
    </row>
    <row r="144" customFormat="false" ht="26.1" hidden="false" customHeight="true" outlineLevel="0" collapsed="false">
      <c r="A144" s="48" t="s">
        <v>309</v>
      </c>
      <c r="B144" s="49" t="s">
        <v>400</v>
      </c>
      <c r="C144" s="48" t="s">
        <v>30</v>
      </c>
      <c r="D144" s="48" t="s">
        <v>401</v>
      </c>
      <c r="E144" s="48" t="s">
        <v>402</v>
      </c>
      <c r="F144" s="48"/>
      <c r="G144" s="50" t="s">
        <v>403</v>
      </c>
      <c r="H144" s="51" t="n">
        <v>0.0699</v>
      </c>
      <c r="I144" s="52" t="n">
        <v>19.48</v>
      </c>
      <c r="J144" s="52" t="n">
        <v>1.36</v>
      </c>
    </row>
    <row r="145" customFormat="false" ht="26.1" hidden="false" customHeight="true" outlineLevel="0" collapsed="false">
      <c r="A145" s="48" t="s">
        <v>309</v>
      </c>
      <c r="B145" s="49" t="s">
        <v>404</v>
      </c>
      <c r="C145" s="48" t="s">
        <v>30</v>
      </c>
      <c r="D145" s="48" t="s">
        <v>405</v>
      </c>
      <c r="E145" s="48" t="s">
        <v>402</v>
      </c>
      <c r="F145" s="48"/>
      <c r="G145" s="50" t="s">
        <v>406</v>
      </c>
      <c r="H145" s="51" t="n">
        <v>0.0482</v>
      </c>
      <c r="I145" s="52" t="n">
        <v>16.97</v>
      </c>
      <c r="J145" s="52" t="n">
        <v>0.81</v>
      </c>
    </row>
    <row r="146" customFormat="false" ht="26.1" hidden="false" customHeight="true" outlineLevel="0" collapsed="false">
      <c r="A146" s="48" t="s">
        <v>309</v>
      </c>
      <c r="B146" s="49" t="s">
        <v>407</v>
      </c>
      <c r="C146" s="48" t="s">
        <v>30</v>
      </c>
      <c r="D146" s="48" t="s">
        <v>408</v>
      </c>
      <c r="E146" s="48" t="s">
        <v>308</v>
      </c>
      <c r="F146" s="48"/>
      <c r="G146" s="50" t="s">
        <v>36</v>
      </c>
      <c r="H146" s="51" t="n">
        <v>0.1055</v>
      </c>
      <c r="I146" s="52" t="n">
        <v>19.41</v>
      </c>
      <c r="J146" s="52" t="n">
        <v>2.04</v>
      </c>
    </row>
    <row r="147" customFormat="false" ht="24" hidden="false" customHeight="true" outlineLevel="0" collapsed="false">
      <c r="A147" s="48" t="s">
        <v>309</v>
      </c>
      <c r="B147" s="49" t="s">
        <v>350</v>
      </c>
      <c r="C147" s="48" t="s">
        <v>30</v>
      </c>
      <c r="D147" s="48" t="s">
        <v>351</v>
      </c>
      <c r="E147" s="48" t="s">
        <v>308</v>
      </c>
      <c r="F147" s="48"/>
      <c r="G147" s="50" t="s">
        <v>36</v>
      </c>
      <c r="H147" s="51" t="n">
        <v>0.2972</v>
      </c>
      <c r="I147" s="52" t="n">
        <v>15.41</v>
      </c>
      <c r="J147" s="52" t="n">
        <v>4.57</v>
      </c>
    </row>
    <row r="148" customFormat="false" ht="14.25" hidden="false" customHeight="false" outlineLevel="0" collapsed="false">
      <c r="A148" s="43"/>
      <c r="B148" s="43"/>
      <c r="C148" s="43"/>
      <c r="D148" s="43"/>
      <c r="E148" s="43" t="s">
        <v>301</v>
      </c>
      <c r="F148" s="44" t="n">
        <v>3.4</v>
      </c>
      <c r="G148" s="43" t="s">
        <v>302</v>
      </c>
      <c r="H148" s="44" t="n">
        <v>2.86</v>
      </c>
      <c r="I148" s="43" t="s">
        <v>303</v>
      </c>
      <c r="J148" s="44" t="n">
        <v>6.26</v>
      </c>
    </row>
    <row r="149" customFormat="false" ht="14.25" hidden="false" customHeight="true" outlineLevel="0" collapsed="false">
      <c r="A149" s="43"/>
      <c r="B149" s="43"/>
      <c r="C149" s="43"/>
      <c r="D149" s="43"/>
      <c r="E149" s="43" t="s">
        <v>304</v>
      </c>
      <c r="F149" s="44" t="n">
        <v>2.81</v>
      </c>
      <c r="G149" s="43"/>
      <c r="H149" s="45" t="s">
        <v>305</v>
      </c>
      <c r="I149" s="45"/>
      <c r="J149" s="44" t="n">
        <v>11.59</v>
      </c>
    </row>
    <row r="150" customFormat="false" ht="30" hidden="false" customHeight="true" outlineLevel="0" collapsed="false">
      <c r="A150" s="27"/>
      <c r="B150" s="27"/>
      <c r="C150" s="27"/>
      <c r="D150" s="27"/>
      <c r="E150" s="27"/>
      <c r="F150" s="27"/>
      <c r="G150" s="27" t="s">
        <v>306</v>
      </c>
      <c r="H150" s="46" t="n">
        <v>90.49</v>
      </c>
      <c r="I150" s="27" t="s">
        <v>307</v>
      </c>
      <c r="J150" s="36" t="n">
        <v>1048.77</v>
      </c>
    </row>
    <row r="151" customFormat="false" ht="0.95" hidden="false" customHeight="true" outlineLevel="0" collapsed="false">
      <c r="A151" s="47"/>
      <c r="B151" s="47"/>
      <c r="C151" s="47"/>
      <c r="D151" s="47"/>
      <c r="E151" s="47"/>
      <c r="F151" s="47"/>
      <c r="G151" s="47"/>
      <c r="H151" s="47"/>
      <c r="I151" s="47"/>
      <c r="J151" s="47"/>
    </row>
    <row r="152" customFormat="false" ht="18" hidden="false" customHeight="true" outlineLevel="0" collapsed="false">
      <c r="A152" s="7" t="s">
        <v>86</v>
      </c>
      <c r="B152" s="8" t="s">
        <v>9</v>
      </c>
      <c r="C152" s="7" t="s">
        <v>10</v>
      </c>
      <c r="D152" s="7" t="s">
        <v>11</v>
      </c>
      <c r="E152" s="7" t="s">
        <v>294</v>
      </c>
      <c r="F152" s="7"/>
      <c r="G152" s="9" t="s">
        <v>12</v>
      </c>
      <c r="H152" s="8" t="s">
        <v>13</v>
      </c>
      <c r="I152" s="8" t="s">
        <v>14</v>
      </c>
      <c r="J152" s="8" t="s">
        <v>16</v>
      </c>
    </row>
    <row r="153" customFormat="false" ht="26.1" hidden="false" customHeight="true" outlineLevel="0" collapsed="false">
      <c r="A153" s="14" t="s">
        <v>295</v>
      </c>
      <c r="B153" s="15" t="s">
        <v>87</v>
      </c>
      <c r="C153" s="14" t="s">
        <v>30</v>
      </c>
      <c r="D153" s="14" t="s">
        <v>88</v>
      </c>
      <c r="E153" s="14" t="s">
        <v>297</v>
      </c>
      <c r="F153" s="14"/>
      <c r="G153" s="16" t="s">
        <v>77</v>
      </c>
      <c r="H153" s="37" t="n">
        <v>1</v>
      </c>
      <c r="I153" s="17" t="n">
        <v>1.83</v>
      </c>
      <c r="J153" s="17" t="n">
        <v>1.83</v>
      </c>
    </row>
    <row r="154" customFormat="false" ht="26.1" hidden="false" customHeight="true" outlineLevel="0" collapsed="false">
      <c r="A154" s="48" t="s">
        <v>309</v>
      </c>
      <c r="B154" s="49" t="s">
        <v>407</v>
      </c>
      <c r="C154" s="48" t="s">
        <v>30</v>
      </c>
      <c r="D154" s="48" t="s">
        <v>408</v>
      </c>
      <c r="E154" s="48" t="s">
        <v>308</v>
      </c>
      <c r="F154" s="48"/>
      <c r="G154" s="50" t="s">
        <v>36</v>
      </c>
      <c r="H154" s="51" t="n">
        <v>0.0293</v>
      </c>
      <c r="I154" s="52" t="n">
        <v>19.41</v>
      </c>
      <c r="J154" s="52" t="n">
        <v>0.56</v>
      </c>
    </row>
    <row r="155" customFormat="false" ht="24" hidden="false" customHeight="true" outlineLevel="0" collapsed="false">
      <c r="A155" s="48" t="s">
        <v>309</v>
      </c>
      <c r="B155" s="49" t="s">
        <v>350</v>
      </c>
      <c r="C155" s="48" t="s">
        <v>30</v>
      </c>
      <c r="D155" s="48" t="s">
        <v>351</v>
      </c>
      <c r="E155" s="48" t="s">
        <v>308</v>
      </c>
      <c r="F155" s="48"/>
      <c r="G155" s="50" t="s">
        <v>36</v>
      </c>
      <c r="H155" s="51" t="n">
        <v>0.0825</v>
      </c>
      <c r="I155" s="52" t="n">
        <v>15.41</v>
      </c>
      <c r="J155" s="52" t="n">
        <v>1.27</v>
      </c>
    </row>
    <row r="156" customFormat="false" ht="14.25" hidden="false" customHeight="false" outlineLevel="0" collapsed="false">
      <c r="A156" s="43"/>
      <c r="B156" s="43"/>
      <c r="C156" s="43"/>
      <c r="D156" s="43"/>
      <c r="E156" s="43" t="s">
        <v>301</v>
      </c>
      <c r="F156" s="44" t="n">
        <v>0.74</v>
      </c>
      <c r="G156" s="43" t="s">
        <v>302</v>
      </c>
      <c r="H156" s="44" t="n">
        <v>0.62</v>
      </c>
      <c r="I156" s="43" t="s">
        <v>303</v>
      </c>
      <c r="J156" s="44" t="n">
        <v>1.36</v>
      </c>
    </row>
    <row r="157" customFormat="false" ht="14.25" hidden="false" customHeight="true" outlineLevel="0" collapsed="false">
      <c r="A157" s="43"/>
      <c r="B157" s="43"/>
      <c r="C157" s="43"/>
      <c r="D157" s="43"/>
      <c r="E157" s="43" t="s">
        <v>304</v>
      </c>
      <c r="F157" s="44" t="n">
        <v>0.58</v>
      </c>
      <c r="G157" s="43"/>
      <c r="H157" s="45" t="s">
        <v>305</v>
      </c>
      <c r="I157" s="45"/>
      <c r="J157" s="44" t="n">
        <v>2.41</v>
      </c>
    </row>
    <row r="158" customFormat="false" ht="30" hidden="false" customHeight="true" outlineLevel="0" collapsed="false">
      <c r="A158" s="27"/>
      <c r="B158" s="27"/>
      <c r="C158" s="27"/>
      <c r="D158" s="27"/>
      <c r="E158" s="27"/>
      <c r="F158" s="27"/>
      <c r="G158" s="27" t="s">
        <v>306</v>
      </c>
      <c r="H158" s="46" t="n">
        <v>37.6</v>
      </c>
      <c r="I158" s="27" t="s">
        <v>307</v>
      </c>
      <c r="J158" s="36" t="n">
        <v>90.61</v>
      </c>
    </row>
    <row r="159" customFormat="false" ht="0.95" hidden="false" customHeight="true" outlineLevel="0" collapsed="false">
      <c r="A159" s="47"/>
      <c r="B159" s="47"/>
      <c r="C159" s="47"/>
      <c r="D159" s="47"/>
      <c r="E159" s="47"/>
      <c r="F159" s="47"/>
      <c r="G159" s="47"/>
      <c r="H159" s="47"/>
      <c r="I159" s="47"/>
      <c r="J159" s="47"/>
    </row>
    <row r="160" customFormat="false" ht="26.1" hidden="false" customHeight="true" outlineLevel="0" collapsed="false">
      <c r="A160" s="10" t="s">
        <v>89</v>
      </c>
      <c r="B160" s="10"/>
      <c r="C160" s="10"/>
      <c r="D160" s="10" t="s">
        <v>90</v>
      </c>
      <c r="E160" s="10"/>
      <c r="F160" s="10"/>
      <c r="G160" s="10"/>
      <c r="H160" s="11"/>
      <c r="I160" s="10"/>
      <c r="J160" s="12" t="n">
        <v>30688.4</v>
      </c>
    </row>
    <row r="161" customFormat="false" ht="18" hidden="false" customHeight="true" outlineLevel="0" collapsed="false">
      <c r="A161" s="7" t="s">
        <v>91</v>
      </c>
      <c r="B161" s="8" t="s">
        <v>9</v>
      </c>
      <c r="C161" s="7" t="s">
        <v>10</v>
      </c>
      <c r="D161" s="7" t="s">
        <v>11</v>
      </c>
      <c r="E161" s="7" t="s">
        <v>294</v>
      </c>
      <c r="F161" s="7"/>
      <c r="G161" s="9" t="s">
        <v>12</v>
      </c>
      <c r="H161" s="8" t="s">
        <v>13</v>
      </c>
      <c r="I161" s="8" t="s">
        <v>14</v>
      </c>
      <c r="J161" s="8" t="s">
        <v>16</v>
      </c>
    </row>
    <row r="162" customFormat="false" ht="26.1" hidden="false" customHeight="true" outlineLevel="0" collapsed="false">
      <c r="A162" s="14" t="s">
        <v>295</v>
      </c>
      <c r="B162" s="15" t="s">
        <v>92</v>
      </c>
      <c r="C162" s="14" t="s">
        <v>30</v>
      </c>
      <c r="D162" s="14" t="s">
        <v>93</v>
      </c>
      <c r="E162" s="14" t="s">
        <v>297</v>
      </c>
      <c r="F162" s="14"/>
      <c r="G162" s="16" t="s">
        <v>49</v>
      </c>
      <c r="H162" s="37" t="n">
        <v>1</v>
      </c>
      <c r="I162" s="17" t="n">
        <v>2.34</v>
      </c>
      <c r="J162" s="17" t="n">
        <v>2.34</v>
      </c>
    </row>
    <row r="163" customFormat="false" ht="24" hidden="false" customHeight="true" outlineLevel="0" collapsed="false">
      <c r="A163" s="48" t="s">
        <v>309</v>
      </c>
      <c r="B163" s="49" t="s">
        <v>409</v>
      </c>
      <c r="C163" s="48" t="s">
        <v>30</v>
      </c>
      <c r="D163" s="48" t="s">
        <v>410</v>
      </c>
      <c r="E163" s="48" t="s">
        <v>308</v>
      </c>
      <c r="F163" s="48"/>
      <c r="G163" s="50" t="s">
        <v>36</v>
      </c>
      <c r="H163" s="51" t="n">
        <v>0.0374</v>
      </c>
      <c r="I163" s="52" t="n">
        <v>19.49</v>
      </c>
      <c r="J163" s="52" t="n">
        <v>0.72</v>
      </c>
    </row>
    <row r="164" customFormat="false" ht="24" hidden="false" customHeight="true" outlineLevel="0" collapsed="false">
      <c r="A164" s="48" t="s">
        <v>309</v>
      </c>
      <c r="B164" s="49" t="s">
        <v>350</v>
      </c>
      <c r="C164" s="48" t="s">
        <v>30</v>
      </c>
      <c r="D164" s="48" t="s">
        <v>351</v>
      </c>
      <c r="E164" s="48" t="s">
        <v>308</v>
      </c>
      <c r="F164" s="48"/>
      <c r="G164" s="50" t="s">
        <v>36</v>
      </c>
      <c r="H164" s="51" t="n">
        <v>0.1053</v>
      </c>
      <c r="I164" s="52" t="n">
        <v>15.41</v>
      </c>
      <c r="J164" s="52" t="n">
        <v>1.62</v>
      </c>
    </row>
    <row r="165" customFormat="false" ht="14.25" hidden="false" customHeight="false" outlineLevel="0" collapsed="false">
      <c r="A165" s="43"/>
      <c r="B165" s="43"/>
      <c r="C165" s="43"/>
      <c r="D165" s="43"/>
      <c r="E165" s="43" t="s">
        <v>301</v>
      </c>
      <c r="F165" s="44" t="n">
        <v>0.95</v>
      </c>
      <c r="G165" s="43" t="s">
        <v>302</v>
      </c>
      <c r="H165" s="44" t="n">
        <v>0.8</v>
      </c>
      <c r="I165" s="43" t="s">
        <v>303</v>
      </c>
      <c r="J165" s="44" t="n">
        <v>1.74</v>
      </c>
    </row>
    <row r="166" customFormat="false" ht="14.25" hidden="false" customHeight="true" outlineLevel="0" collapsed="false">
      <c r="A166" s="43"/>
      <c r="B166" s="43"/>
      <c r="C166" s="43"/>
      <c r="D166" s="43"/>
      <c r="E166" s="43" t="s">
        <v>304</v>
      </c>
      <c r="F166" s="44" t="n">
        <v>0.75</v>
      </c>
      <c r="G166" s="43"/>
      <c r="H166" s="45" t="s">
        <v>305</v>
      </c>
      <c r="I166" s="45"/>
      <c r="J166" s="44" t="n">
        <v>3.09</v>
      </c>
    </row>
    <row r="167" customFormat="false" ht="30" hidden="false" customHeight="true" outlineLevel="0" collapsed="false">
      <c r="A167" s="27"/>
      <c r="B167" s="27"/>
      <c r="C167" s="27"/>
      <c r="D167" s="27"/>
      <c r="E167" s="27"/>
      <c r="F167" s="27"/>
      <c r="G167" s="27" t="s">
        <v>306</v>
      </c>
      <c r="H167" s="46" t="n">
        <v>6.48</v>
      </c>
      <c r="I167" s="27" t="s">
        <v>307</v>
      </c>
      <c r="J167" s="36" t="n">
        <v>20.02</v>
      </c>
    </row>
    <row r="168" customFormat="false" ht="0.95" hidden="false" customHeight="true" outlineLevel="0" collapsed="false">
      <c r="A168" s="47"/>
      <c r="B168" s="47"/>
      <c r="C168" s="47"/>
      <c r="D168" s="47"/>
      <c r="E168" s="47"/>
      <c r="F168" s="47"/>
      <c r="G168" s="47"/>
      <c r="H168" s="47"/>
      <c r="I168" s="47"/>
      <c r="J168" s="47"/>
    </row>
    <row r="169" customFormat="false" ht="18" hidden="false" customHeight="true" outlineLevel="0" collapsed="false">
      <c r="A169" s="7" t="s">
        <v>94</v>
      </c>
      <c r="B169" s="8" t="s">
        <v>9</v>
      </c>
      <c r="C169" s="7" t="s">
        <v>10</v>
      </c>
      <c r="D169" s="7" t="s">
        <v>11</v>
      </c>
      <c r="E169" s="7" t="s">
        <v>294</v>
      </c>
      <c r="F169" s="7"/>
      <c r="G169" s="9" t="s">
        <v>12</v>
      </c>
      <c r="H169" s="8" t="s">
        <v>13</v>
      </c>
      <c r="I169" s="8" t="s">
        <v>14</v>
      </c>
      <c r="J169" s="8" t="s">
        <v>16</v>
      </c>
    </row>
    <row r="170" customFormat="false" ht="26.1" hidden="false" customHeight="true" outlineLevel="0" collapsed="false">
      <c r="A170" s="14" t="s">
        <v>295</v>
      </c>
      <c r="B170" s="15" t="s">
        <v>95</v>
      </c>
      <c r="C170" s="14" t="s">
        <v>30</v>
      </c>
      <c r="D170" s="14" t="s">
        <v>96</v>
      </c>
      <c r="E170" s="14" t="s">
        <v>297</v>
      </c>
      <c r="F170" s="14"/>
      <c r="G170" s="16" t="s">
        <v>97</v>
      </c>
      <c r="H170" s="37" t="n">
        <v>1</v>
      </c>
      <c r="I170" s="17" t="n">
        <v>40.2</v>
      </c>
      <c r="J170" s="17" t="n">
        <v>40.2</v>
      </c>
    </row>
    <row r="171" customFormat="false" ht="24" hidden="false" customHeight="true" outlineLevel="0" collapsed="false">
      <c r="A171" s="48" t="s">
        <v>309</v>
      </c>
      <c r="B171" s="49" t="s">
        <v>409</v>
      </c>
      <c r="C171" s="48" t="s">
        <v>30</v>
      </c>
      <c r="D171" s="48" t="s">
        <v>410</v>
      </c>
      <c r="E171" s="48" t="s">
        <v>308</v>
      </c>
      <c r="F171" s="48"/>
      <c r="G171" s="50" t="s">
        <v>36</v>
      </c>
      <c r="H171" s="51" t="n">
        <v>0.225</v>
      </c>
      <c r="I171" s="52" t="n">
        <v>19.49</v>
      </c>
      <c r="J171" s="52" t="n">
        <v>4.38</v>
      </c>
    </row>
    <row r="172" customFormat="false" ht="24" hidden="false" customHeight="true" outlineLevel="0" collapsed="false">
      <c r="A172" s="48" t="s">
        <v>309</v>
      </c>
      <c r="B172" s="49" t="s">
        <v>350</v>
      </c>
      <c r="C172" s="48" t="s">
        <v>30</v>
      </c>
      <c r="D172" s="48" t="s">
        <v>351</v>
      </c>
      <c r="E172" s="48" t="s">
        <v>308</v>
      </c>
      <c r="F172" s="48"/>
      <c r="G172" s="50" t="s">
        <v>36</v>
      </c>
      <c r="H172" s="51" t="n">
        <v>2.3248</v>
      </c>
      <c r="I172" s="52" t="n">
        <v>15.41</v>
      </c>
      <c r="J172" s="52" t="n">
        <v>35.82</v>
      </c>
    </row>
    <row r="173" customFormat="false" ht="14.25" hidden="false" customHeight="false" outlineLevel="0" collapsed="false">
      <c r="A173" s="43"/>
      <c r="B173" s="43"/>
      <c r="C173" s="43"/>
      <c r="D173" s="43"/>
      <c r="E173" s="43" t="s">
        <v>301</v>
      </c>
      <c r="F173" s="44" t="n">
        <v>16.02</v>
      </c>
      <c r="G173" s="43" t="s">
        <v>302</v>
      </c>
      <c r="H173" s="44" t="n">
        <v>13.46</v>
      </c>
      <c r="I173" s="43" t="s">
        <v>303</v>
      </c>
      <c r="J173" s="44" t="n">
        <v>29.48</v>
      </c>
    </row>
    <row r="174" customFormat="false" ht="14.25" hidden="false" customHeight="true" outlineLevel="0" collapsed="false">
      <c r="A174" s="43"/>
      <c r="B174" s="43"/>
      <c r="C174" s="43"/>
      <c r="D174" s="43"/>
      <c r="E174" s="43" t="s">
        <v>304</v>
      </c>
      <c r="F174" s="44" t="n">
        <v>12.9</v>
      </c>
      <c r="G174" s="43"/>
      <c r="H174" s="45" t="s">
        <v>305</v>
      </c>
      <c r="I174" s="45"/>
      <c r="J174" s="44" t="n">
        <v>53.1</v>
      </c>
    </row>
    <row r="175" customFormat="false" ht="30" hidden="false" customHeight="true" outlineLevel="0" collapsed="false">
      <c r="A175" s="27"/>
      <c r="B175" s="27"/>
      <c r="C175" s="27"/>
      <c r="D175" s="27"/>
      <c r="E175" s="27"/>
      <c r="F175" s="27"/>
      <c r="G175" s="27" t="s">
        <v>306</v>
      </c>
      <c r="H175" s="46" t="n">
        <v>0.486</v>
      </c>
      <c r="I175" s="27" t="s">
        <v>307</v>
      </c>
      <c r="J175" s="36" t="n">
        <v>25.8</v>
      </c>
    </row>
    <row r="176" customFormat="false" ht="0.95" hidden="false" customHeight="true" outlineLevel="0" collapsed="false">
      <c r="A176" s="47"/>
      <c r="B176" s="47"/>
      <c r="C176" s="47"/>
      <c r="D176" s="47"/>
      <c r="E176" s="47"/>
      <c r="F176" s="47"/>
      <c r="G176" s="47"/>
      <c r="H176" s="47"/>
      <c r="I176" s="47"/>
      <c r="J176" s="47"/>
    </row>
    <row r="177" customFormat="false" ht="18" hidden="false" customHeight="true" outlineLevel="0" collapsed="false">
      <c r="A177" s="7" t="s">
        <v>98</v>
      </c>
      <c r="B177" s="8" t="s">
        <v>9</v>
      </c>
      <c r="C177" s="7" t="s">
        <v>10</v>
      </c>
      <c r="D177" s="7" t="s">
        <v>11</v>
      </c>
      <c r="E177" s="7" t="s">
        <v>294</v>
      </c>
      <c r="F177" s="7"/>
      <c r="G177" s="9" t="s">
        <v>12</v>
      </c>
      <c r="H177" s="8" t="s">
        <v>13</v>
      </c>
      <c r="I177" s="8" t="s">
        <v>14</v>
      </c>
      <c r="J177" s="8" t="s">
        <v>16</v>
      </c>
    </row>
    <row r="178" customFormat="false" ht="24" hidden="false" customHeight="true" outlineLevel="0" collapsed="false">
      <c r="A178" s="14" t="s">
        <v>295</v>
      </c>
      <c r="B178" s="15" t="s">
        <v>99</v>
      </c>
      <c r="C178" s="14" t="s">
        <v>100</v>
      </c>
      <c r="D178" s="14" t="s">
        <v>101</v>
      </c>
      <c r="E178" s="14" t="s">
        <v>411</v>
      </c>
      <c r="F178" s="14"/>
      <c r="G178" s="16" t="s">
        <v>49</v>
      </c>
      <c r="H178" s="37" t="n">
        <v>1</v>
      </c>
      <c r="I178" s="17" t="n">
        <v>69.53</v>
      </c>
      <c r="J178" s="17" t="n">
        <v>69.53</v>
      </c>
    </row>
    <row r="179" customFormat="false" ht="24" hidden="false" customHeight="true" outlineLevel="0" collapsed="false">
      <c r="A179" s="48" t="s">
        <v>309</v>
      </c>
      <c r="B179" s="49" t="s">
        <v>350</v>
      </c>
      <c r="C179" s="48" t="s">
        <v>30</v>
      </c>
      <c r="D179" s="48" t="s">
        <v>351</v>
      </c>
      <c r="E179" s="48" t="s">
        <v>308</v>
      </c>
      <c r="F179" s="48"/>
      <c r="G179" s="50" t="s">
        <v>36</v>
      </c>
      <c r="H179" s="51" t="n">
        <v>1</v>
      </c>
      <c r="I179" s="52" t="n">
        <v>15.41</v>
      </c>
      <c r="J179" s="52" t="n">
        <v>15.41</v>
      </c>
    </row>
    <row r="180" customFormat="false" ht="39" hidden="false" customHeight="true" outlineLevel="0" collapsed="false">
      <c r="A180" s="38" t="s">
        <v>298</v>
      </c>
      <c r="B180" s="39" t="s">
        <v>412</v>
      </c>
      <c r="C180" s="38" t="s">
        <v>30</v>
      </c>
      <c r="D180" s="38" t="s">
        <v>413</v>
      </c>
      <c r="E180" s="38" t="s">
        <v>321</v>
      </c>
      <c r="F180" s="38"/>
      <c r="G180" s="40" t="s">
        <v>24</v>
      </c>
      <c r="H180" s="41" t="n">
        <v>1</v>
      </c>
      <c r="I180" s="42" t="n">
        <v>48.87</v>
      </c>
      <c r="J180" s="42" t="n">
        <v>48.87</v>
      </c>
    </row>
    <row r="181" customFormat="false" ht="26.1" hidden="false" customHeight="true" outlineLevel="0" collapsed="false">
      <c r="A181" s="38" t="s">
        <v>298</v>
      </c>
      <c r="B181" s="39" t="s">
        <v>414</v>
      </c>
      <c r="C181" s="38" t="s">
        <v>30</v>
      </c>
      <c r="D181" s="38" t="s">
        <v>415</v>
      </c>
      <c r="E181" s="38" t="s">
        <v>321</v>
      </c>
      <c r="F181" s="38"/>
      <c r="G181" s="40" t="s">
        <v>24</v>
      </c>
      <c r="H181" s="41" t="n">
        <v>1</v>
      </c>
      <c r="I181" s="42" t="n">
        <v>5.25</v>
      </c>
      <c r="J181" s="42" t="n">
        <v>5.25</v>
      </c>
    </row>
    <row r="182" customFormat="false" ht="14.25" hidden="false" customHeight="false" outlineLevel="0" collapsed="false">
      <c r="A182" s="43"/>
      <c r="B182" s="43"/>
      <c r="C182" s="43"/>
      <c r="D182" s="43"/>
      <c r="E182" s="43" t="s">
        <v>301</v>
      </c>
      <c r="F182" s="44" t="n">
        <v>6.1</v>
      </c>
      <c r="G182" s="43" t="s">
        <v>302</v>
      </c>
      <c r="H182" s="44" t="n">
        <v>5.13</v>
      </c>
      <c r="I182" s="43" t="s">
        <v>303</v>
      </c>
      <c r="J182" s="44" t="n">
        <v>11.22</v>
      </c>
    </row>
    <row r="183" customFormat="false" ht="14.25" hidden="false" customHeight="true" outlineLevel="0" collapsed="false">
      <c r="A183" s="43"/>
      <c r="B183" s="43"/>
      <c r="C183" s="43"/>
      <c r="D183" s="43"/>
      <c r="E183" s="43" t="s">
        <v>304</v>
      </c>
      <c r="F183" s="44" t="n">
        <v>22.31</v>
      </c>
      <c r="G183" s="43"/>
      <c r="H183" s="45" t="s">
        <v>305</v>
      </c>
      <c r="I183" s="45"/>
      <c r="J183" s="44" t="n">
        <v>91.84</v>
      </c>
    </row>
    <row r="184" customFormat="false" ht="30" hidden="false" customHeight="true" outlineLevel="0" collapsed="false">
      <c r="A184" s="27"/>
      <c r="B184" s="27"/>
      <c r="C184" s="27"/>
      <c r="D184" s="27"/>
      <c r="E184" s="27"/>
      <c r="F184" s="27"/>
      <c r="G184" s="27" t="s">
        <v>306</v>
      </c>
      <c r="H184" s="46" t="n">
        <v>9.72</v>
      </c>
      <c r="I184" s="27" t="s">
        <v>307</v>
      </c>
      <c r="J184" s="36" t="n">
        <v>892.68</v>
      </c>
    </row>
    <row r="185" customFormat="false" ht="0.95" hidden="false" customHeight="true" outlineLevel="0" collapsed="false">
      <c r="A185" s="47"/>
      <c r="B185" s="47"/>
      <c r="C185" s="47"/>
      <c r="D185" s="47"/>
      <c r="E185" s="47"/>
      <c r="F185" s="47"/>
      <c r="G185" s="47"/>
      <c r="H185" s="47"/>
      <c r="I185" s="47"/>
      <c r="J185" s="47"/>
    </row>
    <row r="186" customFormat="false" ht="18" hidden="false" customHeight="true" outlineLevel="0" collapsed="false">
      <c r="A186" s="7" t="s">
        <v>102</v>
      </c>
      <c r="B186" s="8" t="s">
        <v>9</v>
      </c>
      <c r="C186" s="7" t="s">
        <v>10</v>
      </c>
      <c r="D186" s="7" t="s">
        <v>11</v>
      </c>
      <c r="E186" s="7" t="s">
        <v>294</v>
      </c>
      <c r="F186" s="7"/>
      <c r="G186" s="9" t="s">
        <v>12</v>
      </c>
      <c r="H186" s="8" t="s">
        <v>13</v>
      </c>
      <c r="I186" s="8" t="s">
        <v>14</v>
      </c>
      <c r="J186" s="8" t="s">
        <v>16</v>
      </c>
    </row>
    <row r="187" customFormat="false" ht="26.1" hidden="false" customHeight="true" outlineLevel="0" collapsed="false">
      <c r="A187" s="14" t="s">
        <v>295</v>
      </c>
      <c r="B187" s="15" t="s">
        <v>103</v>
      </c>
      <c r="C187" s="14" t="s">
        <v>56</v>
      </c>
      <c r="D187" s="14" t="s">
        <v>104</v>
      </c>
      <c r="E187" s="14" t="s">
        <v>416</v>
      </c>
      <c r="F187" s="14"/>
      <c r="G187" s="16" t="s">
        <v>49</v>
      </c>
      <c r="H187" s="37" t="n">
        <v>1</v>
      </c>
      <c r="I187" s="17" t="n">
        <v>142.77</v>
      </c>
      <c r="J187" s="17" t="n">
        <v>142.77</v>
      </c>
    </row>
    <row r="188" customFormat="false" ht="24" hidden="false" customHeight="true" outlineLevel="0" collapsed="false">
      <c r="A188" s="48" t="s">
        <v>309</v>
      </c>
      <c r="B188" s="49" t="s">
        <v>350</v>
      </c>
      <c r="C188" s="48" t="s">
        <v>30</v>
      </c>
      <c r="D188" s="48" t="s">
        <v>351</v>
      </c>
      <c r="E188" s="48" t="s">
        <v>308</v>
      </c>
      <c r="F188" s="48"/>
      <c r="G188" s="50" t="s">
        <v>36</v>
      </c>
      <c r="H188" s="51" t="n">
        <v>2.5</v>
      </c>
      <c r="I188" s="52" t="n">
        <v>15.41</v>
      </c>
      <c r="J188" s="52" t="n">
        <v>38.52</v>
      </c>
    </row>
    <row r="189" customFormat="false" ht="26.1" hidden="false" customHeight="true" outlineLevel="0" collapsed="false">
      <c r="A189" s="48" t="s">
        <v>309</v>
      </c>
      <c r="B189" s="49" t="s">
        <v>417</v>
      </c>
      <c r="C189" s="48" t="s">
        <v>30</v>
      </c>
      <c r="D189" s="48" t="s">
        <v>418</v>
      </c>
      <c r="E189" s="48" t="s">
        <v>308</v>
      </c>
      <c r="F189" s="48"/>
      <c r="G189" s="50" t="s">
        <v>36</v>
      </c>
      <c r="H189" s="51" t="n">
        <v>5</v>
      </c>
      <c r="I189" s="52" t="n">
        <v>14.73</v>
      </c>
      <c r="J189" s="52" t="n">
        <v>73.65</v>
      </c>
    </row>
    <row r="190" customFormat="false" ht="26.1" hidden="false" customHeight="true" outlineLevel="0" collapsed="false">
      <c r="A190" s="38" t="s">
        <v>298</v>
      </c>
      <c r="B190" s="39" t="s">
        <v>419</v>
      </c>
      <c r="C190" s="38" t="s">
        <v>56</v>
      </c>
      <c r="D190" s="38" t="s">
        <v>420</v>
      </c>
      <c r="E190" s="38" t="s">
        <v>300</v>
      </c>
      <c r="F190" s="38"/>
      <c r="G190" s="40" t="s">
        <v>421</v>
      </c>
      <c r="H190" s="41" t="n">
        <v>5</v>
      </c>
      <c r="I190" s="42" t="n">
        <v>6.12</v>
      </c>
      <c r="J190" s="42" t="n">
        <v>30.6</v>
      </c>
    </row>
    <row r="191" customFormat="false" ht="14.25" hidden="false" customHeight="false" outlineLevel="0" collapsed="false">
      <c r="A191" s="43"/>
      <c r="B191" s="43"/>
      <c r="C191" s="43"/>
      <c r="D191" s="43"/>
      <c r="E191" s="43" t="s">
        <v>301</v>
      </c>
      <c r="F191" s="44" t="n">
        <v>46.62</v>
      </c>
      <c r="G191" s="43" t="s">
        <v>302</v>
      </c>
      <c r="H191" s="44" t="n">
        <v>39.18</v>
      </c>
      <c r="I191" s="43" t="s">
        <v>303</v>
      </c>
      <c r="J191" s="44" t="n">
        <v>85.8</v>
      </c>
    </row>
    <row r="192" customFormat="false" ht="14.25" hidden="false" customHeight="true" outlineLevel="0" collapsed="false">
      <c r="A192" s="43"/>
      <c r="B192" s="43"/>
      <c r="C192" s="43"/>
      <c r="D192" s="43"/>
      <c r="E192" s="43" t="s">
        <v>304</v>
      </c>
      <c r="F192" s="44" t="n">
        <v>45.81</v>
      </c>
      <c r="G192" s="43"/>
      <c r="H192" s="45" t="s">
        <v>305</v>
      </c>
      <c r="I192" s="45"/>
      <c r="J192" s="44" t="n">
        <v>188.58</v>
      </c>
    </row>
    <row r="193" customFormat="false" ht="30" hidden="false" customHeight="true" outlineLevel="0" collapsed="false">
      <c r="A193" s="27"/>
      <c r="B193" s="27"/>
      <c r="C193" s="27"/>
      <c r="D193" s="27"/>
      <c r="E193" s="27"/>
      <c r="F193" s="27"/>
      <c r="G193" s="27" t="s">
        <v>306</v>
      </c>
      <c r="H193" s="46" t="n">
        <v>9.72</v>
      </c>
      <c r="I193" s="27" t="s">
        <v>307</v>
      </c>
      <c r="J193" s="36" t="n">
        <v>1832.99</v>
      </c>
    </row>
    <row r="194" customFormat="false" ht="0.95" hidden="false" customHeight="true" outlineLevel="0" collapsed="false">
      <c r="A194" s="47"/>
      <c r="B194" s="47"/>
      <c r="C194" s="47"/>
      <c r="D194" s="47"/>
      <c r="E194" s="47"/>
      <c r="F194" s="47"/>
      <c r="G194" s="47"/>
      <c r="H194" s="47"/>
      <c r="I194" s="47"/>
      <c r="J194" s="47"/>
    </row>
    <row r="195" customFormat="false" ht="18" hidden="false" customHeight="true" outlineLevel="0" collapsed="false">
      <c r="A195" s="7" t="s">
        <v>105</v>
      </c>
      <c r="B195" s="8" t="s">
        <v>9</v>
      </c>
      <c r="C195" s="7" t="s">
        <v>10</v>
      </c>
      <c r="D195" s="7" t="s">
        <v>11</v>
      </c>
      <c r="E195" s="7" t="s">
        <v>294</v>
      </c>
      <c r="F195" s="7"/>
      <c r="G195" s="9" t="s">
        <v>12</v>
      </c>
      <c r="H195" s="8" t="s">
        <v>13</v>
      </c>
      <c r="I195" s="8" t="s">
        <v>14</v>
      </c>
      <c r="J195" s="8" t="s">
        <v>16</v>
      </c>
    </row>
    <row r="196" customFormat="false" ht="39" hidden="false" customHeight="true" outlineLevel="0" collapsed="false">
      <c r="A196" s="14" t="s">
        <v>295</v>
      </c>
      <c r="B196" s="15" t="s">
        <v>106</v>
      </c>
      <c r="C196" s="14" t="s">
        <v>30</v>
      </c>
      <c r="D196" s="14" t="s">
        <v>107</v>
      </c>
      <c r="E196" s="14" t="s">
        <v>347</v>
      </c>
      <c r="F196" s="14"/>
      <c r="G196" s="16" t="s">
        <v>49</v>
      </c>
      <c r="H196" s="37" t="n">
        <v>1</v>
      </c>
      <c r="I196" s="17" t="n">
        <v>152.4</v>
      </c>
      <c r="J196" s="17" t="n">
        <v>152.4</v>
      </c>
    </row>
    <row r="197" customFormat="false" ht="39" hidden="false" customHeight="true" outlineLevel="0" collapsed="false">
      <c r="A197" s="48" t="s">
        <v>309</v>
      </c>
      <c r="B197" s="49" t="s">
        <v>422</v>
      </c>
      <c r="C197" s="48" t="s">
        <v>30</v>
      </c>
      <c r="D197" s="48" t="s">
        <v>423</v>
      </c>
      <c r="E197" s="48" t="s">
        <v>402</v>
      </c>
      <c r="F197" s="48"/>
      <c r="G197" s="50" t="s">
        <v>403</v>
      </c>
      <c r="H197" s="51" t="n">
        <v>0.063</v>
      </c>
      <c r="I197" s="52" t="n">
        <v>19.41</v>
      </c>
      <c r="J197" s="52" t="n">
        <v>1.22</v>
      </c>
    </row>
    <row r="198" customFormat="false" ht="39" hidden="false" customHeight="true" outlineLevel="0" collapsed="false">
      <c r="A198" s="48" t="s">
        <v>309</v>
      </c>
      <c r="B198" s="49" t="s">
        <v>424</v>
      </c>
      <c r="C198" s="48" t="s">
        <v>30</v>
      </c>
      <c r="D198" s="48" t="s">
        <v>425</v>
      </c>
      <c r="E198" s="48" t="s">
        <v>402</v>
      </c>
      <c r="F198" s="48"/>
      <c r="G198" s="50" t="s">
        <v>406</v>
      </c>
      <c r="H198" s="51" t="n">
        <v>0.255</v>
      </c>
      <c r="I198" s="52" t="n">
        <v>18.38</v>
      </c>
      <c r="J198" s="52" t="n">
        <v>4.68</v>
      </c>
    </row>
    <row r="199" customFormat="false" ht="26.1" hidden="false" customHeight="true" outlineLevel="0" collapsed="false">
      <c r="A199" s="48" t="s">
        <v>309</v>
      </c>
      <c r="B199" s="49" t="s">
        <v>363</v>
      </c>
      <c r="C199" s="48" t="s">
        <v>30</v>
      </c>
      <c r="D199" s="48" t="s">
        <v>364</v>
      </c>
      <c r="E199" s="48" t="s">
        <v>308</v>
      </c>
      <c r="F199" s="48"/>
      <c r="G199" s="50" t="s">
        <v>36</v>
      </c>
      <c r="H199" s="51" t="n">
        <v>0.25</v>
      </c>
      <c r="I199" s="52" t="n">
        <v>15.33</v>
      </c>
      <c r="J199" s="52" t="n">
        <v>3.83</v>
      </c>
    </row>
    <row r="200" customFormat="false" ht="24" hidden="false" customHeight="true" outlineLevel="0" collapsed="false">
      <c r="A200" s="48" t="s">
        <v>309</v>
      </c>
      <c r="B200" s="49" t="s">
        <v>348</v>
      </c>
      <c r="C200" s="48" t="s">
        <v>30</v>
      </c>
      <c r="D200" s="48" t="s">
        <v>349</v>
      </c>
      <c r="E200" s="48" t="s">
        <v>308</v>
      </c>
      <c r="F200" s="48"/>
      <c r="G200" s="50" t="s">
        <v>36</v>
      </c>
      <c r="H200" s="51" t="n">
        <v>1.18</v>
      </c>
      <c r="I200" s="52" t="n">
        <v>19.18</v>
      </c>
      <c r="J200" s="52" t="n">
        <v>22.63</v>
      </c>
    </row>
    <row r="201" customFormat="false" ht="39" hidden="false" customHeight="true" outlineLevel="0" collapsed="false">
      <c r="A201" s="38" t="s">
        <v>298</v>
      </c>
      <c r="B201" s="39" t="s">
        <v>426</v>
      </c>
      <c r="C201" s="38" t="s">
        <v>30</v>
      </c>
      <c r="D201" s="38" t="s">
        <v>427</v>
      </c>
      <c r="E201" s="38" t="s">
        <v>321</v>
      </c>
      <c r="F201" s="38"/>
      <c r="G201" s="40" t="s">
        <v>49</v>
      </c>
      <c r="H201" s="41" t="n">
        <v>1.336</v>
      </c>
      <c r="I201" s="42" t="n">
        <v>27.53</v>
      </c>
      <c r="J201" s="42" t="n">
        <v>36.78</v>
      </c>
    </row>
    <row r="202" customFormat="false" ht="26.1" hidden="false" customHeight="true" outlineLevel="0" collapsed="false">
      <c r="A202" s="38" t="s">
        <v>298</v>
      </c>
      <c r="B202" s="39" t="s">
        <v>354</v>
      </c>
      <c r="C202" s="38" t="s">
        <v>30</v>
      </c>
      <c r="D202" s="38" t="s">
        <v>355</v>
      </c>
      <c r="E202" s="38" t="s">
        <v>321</v>
      </c>
      <c r="F202" s="38"/>
      <c r="G202" s="40" t="s">
        <v>77</v>
      </c>
      <c r="H202" s="41" t="n">
        <v>2.308</v>
      </c>
      <c r="I202" s="42" t="n">
        <v>14.16</v>
      </c>
      <c r="J202" s="42" t="n">
        <v>32.68</v>
      </c>
    </row>
    <row r="203" customFormat="false" ht="24" hidden="false" customHeight="true" outlineLevel="0" collapsed="false">
      <c r="A203" s="38" t="s">
        <v>298</v>
      </c>
      <c r="B203" s="39" t="s">
        <v>428</v>
      </c>
      <c r="C203" s="38" t="s">
        <v>30</v>
      </c>
      <c r="D203" s="38" t="s">
        <v>429</v>
      </c>
      <c r="E203" s="38" t="s">
        <v>321</v>
      </c>
      <c r="F203" s="38"/>
      <c r="G203" s="40" t="s">
        <v>170</v>
      </c>
      <c r="H203" s="41" t="n">
        <v>0.208</v>
      </c>
      <c r="I203" s="42" t="n">
        <v>23.4</v>
      </c>
      <c r="J203" s="42" t="n">
        <v>4.86</v>
      </c>
    </row>
    <row r="204" customFormat="false" ht="26.1" hidden="false" customHeight="true" outlineLevel="0" collapsed="false">
      <c r="A204" s="38" t="s">
        <v>298</v>
      </c>
      <c r="B204" s="39" t="s">
        <v>430</v>
      </c>
      <c r="C204" s="38" t="s">
        <v>30</v>
      </c>
      <c r="D204" s="38" t="s">
        <v>431</v>
      </c>
      <c r="E204" s="38" t="s">
        <v>321</v>
      </c>
      <c r="F204" s="38"/>
      <c r="G204" s="40" t="s">
        <v>77</v>
      </c>
      <c r="H204" s="41" t="n">
        <v>9.237</v>
      </c>
      <c r="I204" s="42" t="n">
        <v>4.95</v>
      </c>
      <c r="J204" s="42" t="n">
        <v>45.72</v>
      </c>
    </row>
    <row r="205" customFormat="false" ht="14.25" hidden="false" customHeight="false" outlineLevel="0" collapsed="false">
      <c r="A205" s="43"/>
      <c r="B205" s="43"/>
      <c r="C205" s="43"/>
      <c r="D205" s="43"/>
      <c r="E205" s="43" t="s">
        <v>301</v>
      </c>
      <c r="F205" s="44" t="n">
        <v>13.72</v>
      </c>
      <c r="G205" s="43" t="s">
        <v>302</v>
      </c>
      <c r="H205" s="44" t="n">
        <v>11.53</v>
      </c>
      <c r="I205" s="43" t="s">
        <v>303</v>
      </c>
      <c r="J205" s="44" t="n">
        <v>25.25</v>
      </c>
    </row>
    <row r="206" customFormat="false" ht="14.25" hidden="false" customHeight="true" outlineLevel="0" collapsed="false">
      <c r="A206" s="43"/>
      <c r="B206" s="43"/>
      <c r="C206" s="43"/>
      <c r="D206" s="43"/>
      <c r="E206" s="43" t="s">
        <v>304</v>
      </c>
      <c r="F206" s="44" t="n">
        <v>48.9</v>
      </c>
      <c r="G206" s="43"/>
      <c r="H206" s="45" t="s">
        <v>305</v>
      </c>
      <c r="I206" s="45"/>
      <c r="J206" s="44" t="n">
        <v>201.3</v>
      </c>
    </row>
    <row r="207" customFormat="false" ht="30" hidden="false" customHeight="true" outlineLevel="0" collapsed="false">
      <c r="A207" s="27"/>
      <c r="B207" s="27"/>
      <c r="C207" s="27"/>
      <c r="D207" s="27"/>
      <c r="E207" s="27"/>
      <c r="F207" s="27"/>
      <c r="G207" s="27" t="s">
        <v>306</v>
      </c>
      <c r="H207" s="46" t="n">
        <v>9.72</v>
      </c>
      <c r="I207" s="27" t="s">
        <v>307</v>
      </c>
      <c r="J207" s="36" t="n">
        <v>1956.63</v>
      </c>
    </row>
    <row r="208" customFormat="false" ht="0.95" hidden="false" customHeight="true" outlineLevel="0" collapsed="false">
      <c r="A208" s="47"/>
      <c r="B208" s="47"/>
      <c r="C208" s="47"/>
      <c r="D208" s="47"/>
      <c r="E208" s="47"/>
      <c r="F208" s="47"/>
      <c r="G208" s="47"/>
      <c r="H208" s="47"/>
      <c r="I208" s="47"/>
      <c r="J208" s="47"/>
    </row>
    <row r="209" customFormat="false" ht="18" hidden="false" customHeight="true" outlineLevel="0" collapsed="false">
      <c r="A209" s="7" t="s">
        <v>108</v>
      </c>
      <c r="B209" s="8" t="s">
        <v>9</v>
      </c>
      <c r="C209" s="7" t="s">
        <v>10</v>
      </c>
      <c r="D209" s="7" t="s">
        <v>11</v>
      </c>
      <c r="E209" s="7" t="s">
        <v>294</v>
      </c>
      <c r="F209" s="7"/>
      <c r="G209" s="9" t="s">
        <v>12</v>
      </c>
      <c r="H209" s="8" t="s">
        <v>13</v>
      </c>
      <c r="I209" s="8" t="s">
        <v>14</v>
      </c>
      <c r="J209" s="8" t="s">
        <v>16</v>
      </c>
    </row>
    <row r="210" customFormat="false" ht="26.1" hidden="false" customHeight="true" outlineLevel="0" collapsed="false">
      <c r="A210" s="14" t="s">
        <v>295</v>
      </c>
      <c r="B210" s="15" t="s">
        <v>109</v>
      </c>
      <c r="C210" s="14" t="s">
        <v>110</v>
      </c>
      <c r="D210" s="14" t="s">
        <v>111</v>
      </c>
      <c r="E210" s="14" t="s">
        <v>432</v>
      </c>
      <c r="F210" s="14"/>
      <c r="G210" s="16" t="s">
        <v>49</v>
      </c>
      <c r="H210" s="37" t="n">
        <v>1</v>
      </c>
      <c r="I210" s="17" t="n">
        <v>207.7</v>
      </c>
      <c r="J210" s="17" t="n">
        <v>207.7</v>
      </c>
    </row>
    <row r="211" customFormat="false" ht="24" hidden="false" customHeight="true" outlineLevel="0" collapsed="false">
      <c r="A211" s="48" t="s">
        <v>309</v>
      </c>
      <c r="B211" s="49" t="s">
        <v>433</v>
      </c>
      <c r="C211" s="48" t="s">
        <v>30</v>
      </c>
      <c r="D211" s="48" t="s">
        <v>434</v>
      </c>
      <c r="E211" s="48" t="s">
        <v>308</v>
      </c>
      <c r="F211" s="48"/>
      <c r="G211" s="50" t="s">
        <v>36</v>
      </c>
      <c r="H211" s="51" t="n">
        <v>1</v>
      </c>
      <c r="I211" s="52" t="n">
        <v>15.5</v>
      </c>
      <c r="J211" s="52" t="n">
        <v>15.5</v>
      </c>
    </row>
    <row r="212" customFormat="false" ht="24" hidden="false" customHeight="true" outlineLevel="0" collapsed="false">
      <c r="A212" s="48" t="s">
        <v>309</v>
      </c>
      <c r="B212" s="49" t="s">
        <v>435</v>
      </c>
      <c r="C212" s="48" t="s">
        <v>30</v>
      </c>
      <c r="D212" s="48" t="s">
        <v>436</v>
      </c>
      <c r="E212" s="48" t="s">
        <v>308</v>
      </c>
      <c r="F212" s="48"/>
      <c r="G212" s="50" t="s">
        <v>36</v>
      </c>
      <c r="H212" s="51" t="n">
        <v>1</v>
      </c>
      <c r="I212" s="52" t="n">
        <v>19.37</v>
      </c>
      <c r="J212" s="52" t="n">
        <v>19.37</v>
      </c>
    </row>
    <row r="213" customFormat="false" ht="24" hidden="false" customHeight="true" outlineLevel="0" collapsed="false">
      <c r="A213" s="48" t="s">
        <v>309</v>
      </c>
      <c r="B213" s="49" t="s">
        <v>409</v>
      </c>
      <c r="C213" s="48" t="s">
        <v>30</v>
      </c>
      <c r="D213" s="48" t="s">
        <v>410</v>
      </c>
      <c r="E213" s="48" t="s">
        <v>308</v>
      </c>
      <c r="F213" s="48"/>
      <c r="G213" s="50" t="s">
        <v>36</v>
      </c>
      <c r="H213" s="51" t="n">
        <v>1</v>
      </c>
      <c r="I213" s="52" t="n">
        <v>19.49</v>
      </c>
      <c r="J213" s="52" t="n">
        <v>19.49</v>
      </c>
    </row>
    <row r="214" customFormat="false" ht="24" hidden="false" customHeight="true" outlineLevel="0" collapsed="false">
      <c r="A214" s="38" t="s">
        <v>298</v>
      </c>
      <c r="B214" s="39" t="s">
        <v>437</v>
      </c>
      <c r="C214" s="38" t="s">
        <v>110</v>
      </c>
      <c r="D214" s="38" t="s">
        <v>438</v>
      </c>
      <c r="E214" s="38" t="s">
        <v>321</v>
      </c>
      <c r="F214" s="38"/>
      <c r="G214" s="40" t="s">
        <v>49</v>
      </c>
      <c r="H214" s="41" t="n">
        <v>1</v>
      </c>
      <c r="I214" s="42" t="n">
        <v>0.57</v>
      </c>
      <c r="J214" s="42" t="n">
        <v>0.57</v>
      </c>
    </row>
    <row r="215" customFormat="false" ht="26.1" hidden="false" customHeight="true" outlineLevel="0" collapsed="false">
      <c r="A215" s="38" t="s">
        <v>298</v>
      </c>
      <c r="B215" s="39" t="s">
        <v>439</v>
      </c>
      <c r="C215" s="38" t="s">
        <v>237</v>
      </c>
      <c r="D215" s="38" t="s">
        <v>440</v>
      </c>
      <c r="E215" s="38" t="s">
        <v>321</v>
      </c>
      <c r="F215" s="38"/>
      <c r="G215" s="40" t="s">
        <v>441</v>
      </c>
      <c r="H215" s="41" t="n">
        <v>1</v>
      </c>
      <c r="I215" s="42" t="n">
        <v>76.55</v>
      </c>
      <c r="J215" s="42" t="n">
        <v>76.55</v>
      </c>
    </row>
    <row r="216" customFormat="false" ht="26.1" hidden="false" customHeight="true" outlineLevel="0" collapsed="false">
      <c r="A216" s="38" t="s">
        <v>298</v>
      </c>
      <c r="B216" s="39" t="s">
        <v>442</v>
      </c>
      <c r="C216" s="38" t="s">
        <v>30</v>
      </c>
      <c r="D216" s="38" t="s">
        <v>443</v>
      </c>
      <c r="E216" s="38" t="s">
        <v>321</v>
      </c>
      <c r="F216" s="38"/>
      <c r="G216" s="40" t="s">
        <v>170</v>
      </c>
      <c r="H216" s="41" t="n">
        <v>1</v>
      </c>
      <c r="I216" s="42" t="n">
        <v>5.44</v>
      </c>
      <c r="J216" s="42" t="n">
        <v>5.44</v>
      </c>
    </row>
    <row r="217" customFormat="false" ht="26.1" hidden="false" customHeight="true" outlineLevel="0" collapsed="false">
      <c r="A217" s="38" t="s">
        <v>298</v>
      </c>
      <c r="B217" s="39" t="s">
        <v>444</v>
      </c>
      <c r="C217" s="38" t="s">
        <v>30</v>
      </c>
      <c r="D217" s="38" t="s">
        <v>445</v>
      </c>
      <c r="E217" s="38" t="s">
        <v>321</v>
      </c>
      <c r="F217" s="38"/>
      <c r="G217" s="40" t="s">
        <v>170</v>
      </c>
      <c r="H217" s="41" t="n">
        <v>1</v>
      </c>
      <c r="I217" s="42" t="n">
        <v>70.78</v>
      </c>
      <c r="J217" s="42" t="n">
        <v>70.78</v>
      </c>
    </row>
    <row r="218" customFormat="false" ht="14.25" hidden="false" customHeight="false" outlineLevel="0" collapsed="false">
      <c r="A218" s="43"/>
      <c r="B218" s="43"/>
      <c r="C218" s="43"/>
      <c r="D218" s="43"/>
      <c r="E218" s="43" t="s">
        <v>301</v>
      </c>
      <c r="F218" s="44" t="n">
        <v>22.43</v>
      </c>
      <c r="G218" s="43" t="s">
        <v>302</v>
      </c>
      <c r="H218" s="44" t="n">
        <v>18.85</v>
      </c>
      <c r="I218" s="43" t="s">
        <v>303</v>
      </c>
      <c r="J218" s="44" t="n">
        <v>41.28</v>
      </c>
    </row>
    <row r="219" customFormat="false" ht="14.25" hidden="false" customHeight="true" outlineLevel="0" collapsed="false">
      <c r="A219" s="43"/>
      <c r="B219" s="43"/>
      <c r="C219" s="43"/>
      <c r="D219" s="43"/>
      <c r="E219" s="43" t="s">
        <v>304</v>
      </c>
      <c r="F219" s="44" t="n">
        <v>66.65</v>
      </c>
      <c r="G219" s="43"/>
      <c r="H219" s="45" t="s">
        <v>305</v>
      </c>
      <c r="I219" s="45"/>
      <c r="J219" s="44" t="n">
        <v>274.35</v>
      </c>
    </row>
    <row r="220" customFormat="false" ht="30" hidden="false" customHeight="true" outlineLevel="0" collapsed="false">
      <c r="A220" s="27"/>
      <c r="B220" s="27"/>
      <c r="C220" s="27"/>
      <c r="D220" s="27"/>
      <c r="E220" s="27"/>
      <c r="F220" s="27"/>
      <c r="G220" s="27" t="s">
        <v>306</v>
      </c>
      <c r="H220" s="46" t="n">
        <v>9.72</v>
      </c>
      <c r="I220" s="27" t="s">
        <v>307</v>
      </c>
      <c r="J220" s="36" t="n">
        <v>2666.68</v>
      </c>
    </row>
    <row r="221" customFormat="false" ht="0.95" hidden="false" customHeight="true" outlineLevel="0" collapsed="false">
      <c r="A221" s="47"/>
      <c r="B221" s="47"/>
      <c r="C221" s="47"/>
      <c r="D221" s="47"/>
      <c r="E221" s="47"/>
      <c r="F221" s="47"/>
      <c r="G221" s="47"/>
      <c r="H221" s="47"/>
      <c r="I221" s="47"/>
      <c r="J221" s="47"/>
    </row>
    <row r="222" customFormat="false" ht="18" hidden="false" customHeight="true" outlineLevel="0" collapsed="false">
      <c r="A222" s="7" t="s">
        <v>112</v>
      </c>
      <c r="B222" s="8" t="s">
        <v>9</v>
      </c>
      <c r="C222" s="7" t="s">
        <v>10</v>
      </c>
      <c r="D222" s="7" t="s">
        <v>11</v>
      </c>
      <c r="E222" s="7" t="s">
        <v>294</v>
      </c>
      <c r="F222" s="7"/>
      <c r="G222" s="9" t="s">
        <v>12</v>
      </c>
      <c r="H222" s="8" t="s">
        <v>13</v>
      </c>
      <c r="I222" s="8" t="s">
        <v>14</v>
      </c>
      <c r="J222" s="8" t="s">
        <v>16</v>
      </c>
    </row>
    <row r="223" customFormat="false" ht="26.1" hidden="false" customHeight="true" outlineLevel="0" collapsed="false">
      <c r="A223" s="14" t="s">
        <v>295</v>
      </c>
      <c r="B223" s="15" t="s">
        <v>113</v>
      </c>
      <c r="C223" s="14" t="s">
        <v>22</v>
      </c>
      <c r="D223" s="14" t="s">
        <v>114</v>
      </c>
      <c r="E223" s="14" t="s">
        <v>446</v>
      </c>
      <c r="F223" s="14"/>
      <c r="G223" s="16" t="s">
        <v>115</v>
      </c>
      <c r="H223" s="37" t="n">
        <v>1</v>
      </c>
      <c r="I223" s="17" t="n">
        <v>18.91</v>
      </c>
      <c r="J223" s="17" t="n">
        <v>18.91</v>
      </c>
    </row>
    <row r="224" customFormat="false" ht="51.95" hidden="false" customHeight="true" outlineLevel="0" collapsed="false">
      <c r="A224" s="48" t="s">
        <v>309</v>
      </c>
      <c r="B224" s="49" t="s">
        <v>447</v>
      </c>
      <c r="C224" s="48" t="s">
        <v>30</v>
      </c>
      <c r="D224" s="48" t="s">
        <v>448</v>
      </c>
      <c r="E224" s="48" t="s">
        <v>347</v>
      </c>
      <c r="F224" s="48"/>
      <c r="G224" s="50" t="s">
        <v>170</v>
      </c>
      <c r="H224" s="51" t="n">
        <v>1</v>
      </c>
      <c r="I224" s="52" t="n">
        <v>17.19</v>
      </c>
      <c r="J224" s="52" t="n">
        <v>17.19</v>
      </c>
    </row>
    <row r="225" customFormat="false" ht="39" hidden="false" customHeight="true" outlineLevel="0" collapsed="false">
      <c r="A225" s="48" t="s">
        <v>309</v>
      </c>
      <c r="B225" s="49" t="s">
        <v>449</v>
      </c>
      <c r="C225" s="48" t="s">
        <v>30</v>
      </c>
      <c r="D225" s="48" t="s">
        <v>450</v>
      </c>
      <c r="E225" s="48" t="s">
        <v>451</v>
      </c>
      <c r="F225" s="48"/>
      <c r="G225" s="50" t="s">
        <v>49</v>
      </c>
      <c r="H225" s="51" t="n">
        <v>0.03</v>
      </c>
      <c r="I225" s="52" t="n">
        <v>34.03</v>
      </c>
      <c r="J225" s="52" t="n">
        <v>1.02</v>
      </c>
    </row>
    <row r="226" customFormat="false" ht="39" hidden="false" customHeight="true" outlineLevel="0" collapsed="false">
      <c r="A226" s="38" t="s">
        <v>298</v>
      </c>
      <c r="B226" s="39" t="s">
        <v>452</v>
      </c>
      <c r="C226" s="38" t="s">
        <v>30</v>
      </c>
      <c r="D226" s="38" t="s">
        <v>453</v>
      </c>
      <c r="E226" s="38" t="s">
        <v>321</v>
      </c>
      <c r="F226" s="38"/>
      <c r="G226" s="40" t="s">
        <v>24</v>
      </c>
      <c r="H226" s="41" t="n">
        <v>0.02</v>
      </c>
      <c r="I226" s="42" t="n">
        <v>35.13</v>
      </c>
      <c r="J226" s="42" t="n">
        <v>0.7</v>
      </c>
    </row>
    <row r="227" customFormat="false" ht="14.25" hidden="false" customHeight="false" outlineLevel="0" collapsed="false">
      <c r="A227" s="43"/>
      <c r="B227" s="43"/>
      <c r="C227" s="43"/>
      <c r="D227" s="43"/>
      <c r="E227" s="43" t="s">
        <v>301</v>
      </c>
      <c r="F227" s="44" t="n">
        <v>0.35</v>
      </c>
      <c r="G227" s="43" t="s">
        <v>302</v>
      </c>
      <c r="H227" s="44" t="n">
        <v>0.29</v>
      </c>
      <c r="I227" s="43" t="s">
        <v>303</v>
      </c>
      <c r="J227" s="44" t="n">
        <v>0.64</v>
      </c>
    </row>
    <row r="228" customFormat="false" ht="14.25" hidden="false" customHeight="true" outlineLevel="0" collapsed="false">
      <c r="A228" s="43"/>
      <c r="B228" s="43"/>
      <c r="C228" s="43"/>
      <c r="D228" s="43"/>
      <c r="E228" s="43" t="s">
        <v>304</v>
      </c>
      <c r="F228" s="44" t="n">
        <v>6.06</v>
      </c>
      <c r="G228" s="43"/>
      <c r="H228" s="45" t="s">
        <v>305</v>
      </c>
      <c r="I228" s="45"/>
      <c r="J228" s="44" t="n">
        <v>24.97</v>
      </c>
    </row>
    <row r="229" customFormat="false" ht="30" hidden="false" customHeight="true" outlineLevel="0" collapsed="false">
      <c r="A229" s="27"/>
      <c r="B229" s="27"/>
      <c r="C229" s="27"/>
      <c r="D229" s="27"/>
      <c r="E229" s="27"/>
      <c r="F229" s="27"/>
      <c r="G229" s="27" t="s">
        <v>306</v>
      </c>
      <c r="H229" s="46" t="n">
        <v>921</v>
      </c>
      <c r="I229" s="27" t="s">
        <v>307</v>
      </c>
      <c r="J229" s="36" t="n">
        <v>22997.37</v>
      </c>
    </row>
    <row r="230" customFormat="false" ht="0.95" hidden="false" customHeight="true" outlineLevel="0" collapsed="false">
      <c r="A230" s="47"/>
      <c r="B230" s="47"/>
      <c r="C230" s="47"/>
      <c r="D230" s="47"/>
      <c r="E230" s="47"/>
      <c r="F230" s="47"/>
      <c r="G230" s="47"/>
      <c r="H230" s="47"/>
      <c r="I230" s="47"/>
      <c r="J230" s="47"/>
    </row>
    <row r="231" customFormat="false" ht="18" hidden="false" customHeight="true" outlineLevel="0" collapsed="false">
      <c r="A231" s="7" t="s">
        <v>116</v>
      </c>
      <c r="B231" s="8" t="s">
        <v>9</v>
      </c>
      <c r="C231" s="7" t="s">
        <v>10</v>
      </c>
      <c r="D231" s="7" t="s">
        <v>11</v>
      </c>
      <c r="E231" s="7" t="s">
        <v>294</v>
      </c>
      <c r="F231" s="7"/>
      <c r="G231" s="9" t="s">
        <v>12</v>
      </c>
      <c r="H231" s="8" t="s">
        <v>13</v>
      </c>
      <c r="I231" s="8" t="s">
        <v>14</v>
      </c>
      <c r="J231" s="8" t="s">
        <v>16</v>
      </c>
    </row>
    <row r="232" customFormat="false" ht="51.95" hidden="false" customHeight="true" outlineLevel="0" collapsed="false">
      <c r="A232" s="14" t="s">
        <v>295</v>
      </c>
      <c r="B232" s="15" t="s">
        <v>117</v>
      </c>
      <c r="C232" s="14" t="s">
        <v>30</v>
      </c>
      <c r="D232" s="14" t="s">
        <v>118</v>
      </c>
      <c r="E232" s="14" t="s">
        <v>454</v>
      </c>
      <c r="F232" s="14"/>
      <c r="G232" s="16" t="s">
        <v>49</v>
      </c>
      <c r="H232" s="37" t="n">
        <v>1</v>
      </c>
      <c r="I232" s="17" t="n">
        <v>69.22</v>
      </c>
      <c r="J232" s="17" t="n">
        <v>69.22</v>
      </c>
    </row>
    <row r="233" customFormat="false" ht="51.95" hidden="false" customHeight="true" outlineLevel="0" collapsed="false">
      <c r="A233" s="48" t="s">
        <v>309</v>
      </c>
      <c r="B233" s="49" t="s">
        <v>455</v>
      </c>
      <c r="C233" s="48" t="s">
        <v>30</v>
      </c>
      <c r="D233" s="48" t="s">
        <v>456</v>
      </c>
      <c r="E233" s="48" t="s">
        <v>308</v>
      </c>
      <c r="F233" s="48"/>
      <c r="G233" s="50" t="s">
        <v>97</v>
      </c>
      <c r="H233" s="51" t="n">
        <v>0.0091</v>
      </c>
      <c r="I233" s="52" t="n">
        <v>483.47</v>
      </c>
      <c r="J233" s="52" t="n">
        <v>4.39</v>
      </c>
    </row>
    <row r="234" customFormat="false" ht="24" hidden="false" customHeight="true" outlineLevel="0" collapsed="false">
      <c r="A234" s="48" t="s">
        <v>309</v>
      </c>
      <c r="B234" s="49" t="s">
        <v>409</v>
      </c>
      <c r="C234" s="48" t="s">
        <v>30</v>
      </c>
      <c r="D234" s="48" t="s">
        <v>410</v>
      </c>
      <c r="E234" s="48" t="s">
        <v>308</v>
      </c>
      <c r="F234" s="48"/>
      <c r="G234" s="50" t="s">
        <v>36</v>
      </c>
      <c r="H234" s="51" t="n">
        <v>1.61</v>
      </c>
      <c r="I234" s="52" t="n">
        <v>19.49</v>
      </c>
      <c r="J234" s="52" t="n">
        <v>31.37</v>
      </c>
    </row>
    <row r="235" customFormat="false" ht="24" hidden="false" customHeight="true" outlineLevel="0" collapsed="false">
      <c r="A235" s="48" t="s">
        <v>309</v>
      </c>
      <c r="B235" s="49" t="s">
        <v>350</v>
      </c>
      <c r="C235" s="48" t="s">
        <v>30</v>
      </c>
      <c r="D235" s="48" t="s">
        <v>351</v>
      </c>
      <c r="E235" s="48" t="s">
        <v>308</v>
      </c>
      <c r="F235" s="48"/>
      <c r="G235" s="50" t="s">
        <v>36</v>
      </c>
      <c r="H235" s="51" t="n">
        <v>0.805</v>
      </c>
      <c r="I235" s="52" t="n">
        <v>15.41</v>
      </c>
      <c r="J235" s="52" t="n">
        <v>12.4</v>
      </c>
    </row>
    <row r="236" customFormat="false" ht="39" hidden="false" customHeight="true" outlineLevel="0" collapsed="false">
      <c r="A236" s="38" t="s">
        <v>298</v>
      </c>
      <c r="B236" s="39" t="s">
        <v>457</v>
      </c>
      <c r="C236" s="38" t="s">
        <v>30</v>
      </c>
      <c r="D236" s="38" t="s">
        <v>458</v>
      </c>
      <c r="E236" s="38" t="s">
        <v>321</v>
      </c>
      <c r="F236" s="38"/>
      <c r="G236" s="40" t="s">
        <v>24</v>
      </c>
      <c r="H236" s="41" t="n">
        <v>28.31</v>
      </c>
      <c r="I236" s="42" t="n">
        <v>0.7</v>
      </c>
      <c r="J236" s="42" t="n">
        <v>19.81</v>
      </c>
    </row>
    <row r="237" customFormat="false" ht="24" hidden="false" customHeight="true" outlineLevel="0" collapsed="false">
      <c r="A237" s="38" t="s">
        <v>298</v>
      </c>
      <c r="B237" s="39" t="s">
        <v>459</v>
      </c>
      <c r="C237" s="38" t="s">
        <v>30</v>
      </c>
      <c r="D237" s="38" t="s">
        <v>460</v>
      </c>
      <c r="E237" s="38" t="s">
        <v>321</v>
      </c>
      <c r="F237" s="38"/>
      <c r="G237" s="40" t="s">
        <v>461</v>
      </c>
      <c r="H237" s="41" t="n">
        <v>0.005</v>
      </c>
      <c r="I237" s="42" t="n">
        <v>40.33</v>
      </c>
      <c r="J237" s="42" t="n">
        <v>0.2</v>
      </c>
    </row>
    <row r="238" customFormat="false" ht="39" hidden="false" customHeight="true" outlineLevel="0" collapsed="false">
      <c r="A238" s="38" t="s">
        <v>298</v>
      </c>
      <c r="B238" s="39" t="s">
        <v>462</v>
      </c>
      <c r="C238" s="38" t="s">
        <v>30</v>
      </c>
      <c r="D238" s="38" t="s">
        <v>463</v>
      </c>
      <c r="E238" s="38" t="s">
        <v>321</v>
      </c>
      <c r="F238" s="38"/>
      <c r="G238" s="40" t="s">
        <v>77</v>
      </c>
      <c r="H238" s="41" t="n">
        <v>0.42</v>
      </c>
      <c r="I238" s="42" t="n">
        <v>2.52</v>
      </c>
      <c r="J238" s="42" t="n">
        <v>1.05</v>
      </c>
    </row>
    <row r="239" customFormat="false" ht="14.25" hidden="false" customHeight="false" outlineLevel="0" collapsed="false">
      <c r="A239" s="43"/>
      <c r="B239" s="43"/>
      <c r="C239" s="43"/>
      <c r="D239" s="43"/>
      <c r="E239" s="43" t="s">
        <v>301</v>
      </c>
      <c r="F239" s="44" t="n">
        <v>18.41</v>
      </c>
      <c r="G239" s="43" t="s">
        <v>302</v>
      </c>
      <c r="H239" s="44" t="n">
        <v>15.47</v>
      </c>
      <c r="I239" s="43" t="s">
        <v>303</v>
      </c>
      <c r="J239" s="44" t="n">
        <v>33.89</v>
      </c>
    </row>
    <row r="240" customFormat="false" ht="14.25" hidden="false" customHeight="true" outlineLevel="0" collapsed="false">
      <c r="A240" s="43"/>
      <c r="B240" s="43"/>
      <c r="C240" s="43"/>
      <c r="D240" s="43"/>
      <c r="E240" s="43" t="s">
        <v>304</v>
      </c>
      <c r="F240" s="44" t="n">
        <v>22.21</v>
      </c>
      <c r="G240" s="43"/>
      <c r="H240" s="45" t="s">
        <v>305</v>
      </c>
      <c r="I240" s="45"/>
      <c r="J240" s="44" t="n">
        <v>91.43</v>
      </c>
    </row>
    <row r="241" customFormat="false" ht="30" hidden="false" customHeight="true" outlineLevel="0" collapsed="false">
      <c r="A241" s="27"/>
      <c r="B241" s="27"/>
      <c r="C241" s="27"/>
      <c r="D241" s="27"/>
      <c r="E241" s="27"/>
      <c r="F241" s="27"/>
      <c r="G241" s="27" t="s">
        <v>306</v>
      </c>
      <c r="H241" s="46" t="n">
        <v>3.24</v>
      </c>
      <c r="I241" s="27" t="s">
        <v>307</v>
      </c>
      <c r="J241" s="36" t="n">
        <v>296.23</v>
      </c>
    </row>
    <row r="242" customFormat="false" ht="0.95" hidden="false" customHeight="true" outlineLevel="0" collapsed="false">
      <c r="A242" s="47"/>
      <c r="B242" s="47"/>
      <c r="C242" s="47"/>
      <c r="D242" s="47"/>
      <c r="E242" s="47"/>
      <c r="F242" s="47"/>
      <c r="G242" s="47"/>
      <c r="H242" s="47"/>
      <c r="I242" s="47"/>
      <c r="J242" s="47"/>
    </row>
    <row r="243" customFormat="false" ht="26.1" hidden="false" customHeight="true" outlineLevel="0" collapsed="false">
      <c r="A243" s="10" t="s">
        <v>119</v>
      </c>
      <c r="B243" s="10"/>
      <c r="C243" s="10"/>
      <c r="D243" s="10" t="s">
        <v>120</v>
      </c>
      <c r="E243" s="10"/>
      <c r="F243" s="10"/>
      <c r="G243" s="10"/>
      <c r="H243" s="11"/>
      <c r="I243" s="10"/>
      <c r="J243" s="12" t="n">
        <v>3627.41</v>
      </c>
    </row>
    <row r="244" customFormat="false" ht="18" hidden="false" customHeight="true" outlineLevel="0" collapsed="false">
      <c r="A244" s="7" t="s">
        <v>121</v>
      </c>
      <c r="B244" s="8" t="s">
        <v>9</v>
      </c>
      <c r="C244" s="7" t="s">
        <v>10</v>
      </c>
      <c r="D244" s="7" t="s">
        <v>11</v>
      </c>
      <c r="E244" s="7" t="s">
        <v>294</v>
      </c>
      <c r="F244" s="7"/>
      <c r="G244" s="9" t="s">
        <v>12</v>
      </c>
      <c r="H244" s="8" t="s">
        <v>13</v>
      </c>
      <c r="I244" s="8" t="s">
        <v>14</v>
      </c>
      <c r="J244" s="8" t="s">
        <v>16</v>
      </c>
    </row>
    <row r="245" customFormat="false" ht="26.1" hidden="false" customHeight="true" outlineLevel="0" collapsed="false">
      <c r="A245" s="14" t="s">
        <v>295</v>
      </c>
      <c r="B245" s="15" t="s">
        <v>122</v>
      </c>
      <c r="C245" s="14" t="s">
        <v>30</v>
      </c>
      <c r="D245" s="14" t="s">
        <v>123</v>
      </c>
      <c r="E245" s="14" t="s">
        <v>297</v>
      </c>
      <c r="F245" s="14"/>
      <c r="G245" s="16" t="s">
        <v>97</v>
      </c>
      <c r="H245" s="37" t="n">
        <v>1</v>
      </c>
      <c r="I245" s="17" t="n">
        <v>92.31</v>
      </c>
      <c r="J245" s="17" t="n">
        <v>92.31</v>
      </c>
    </row>
    <row r="246" customFormat="false" ht="26.1" hidden="false" customHeight="true" outlineLevel="0" collapsed="false">
      <c r="A246" s="48" t="s">
        <v>309</v>
      </c>
      <c r="B246" s="49" t="s">
        <v>404</v>
      </c>
      <c r="C246" s="48" t="s">
        <v>30</v>
      </c>
      <c r="D246" s="48" t="s">
        <v>405</v>
      </c>
      <c r="E246" s="48" t="s">
        <v>402</v>
      </c>
      <c r="F246" s="48"/>
      <c r="G246" s="50" t="s">
        <v>406</v>
      </c>
      <c r="H246" s="51" t="n">
        <v>0.4411</v>
      </c>
      <c r="I246" s="52" t="n">
        <v>16.97</v>
      </c>
      <c r="J246" s="52" t="n">
        <v>7.48</v>
      </c>
    </row>
    <row r="247" customFormat="false" ht="26.1" hidden="false" customHeight="true" outlineLevel="0" collapsed="false">
      <c r="A247" s="48" t="s">
        <v>309</v>
      </c>
      <c r="B247" s="49" t="s">
        <v>400</v>
      </c>
      <c r="C247" s="48" t="s">
        <v>30</v>
      </c>
      <c r="D247" s="48" t="s">
        <v>401</v>
      </c>
      <c r="E247" s="48" t="s">
        <v>402</v>
      </c>
      <c r="F247" s="48"/>
      <c r="G247" s="50" t="s">
        <v>403</v>
      </c>
      <c r="H247" s="51" t="n">
        <v>1.5562</v>
      </c>
      <c r="I247" s="52" t="n">
        <v>19.48</v>
      </c>
      <c r="J247" s="52" t="n">
        <v>30.31</v>
      </c>
    </row>
    <row r="248" customFormat="false" ht="24" hidden="false" customHeight="true" outlineLevel="0" collapsed="false">
      <c r="A248" s="48" t="s">
        <v>309</v>
      </c>
      <c r="B248" s="49" t="s">
        <v>409</v>
      </c>
      <c r="C248" s="48" t="s">
        <v>30</v>
      </c>
      <c r="D248" s="48" t="s">
        <v>410</v>
      </c>
      <c r="E248" s="48" t="s">
        <v>308</v>
      </c>
      <c r="F248" s="48"/>
      <c r="G248" s="50" t="s">
        <v>36</v>
      </c>
      <c r="H248" s="51" t="n">
        <v>0.3051</v>
      </c>
      <c r="I248" s="52" t="n">
        <v>19.49</v>
      </c>
      <c r="J248" s="52" t="n">
        <v>5.94</v>
      </c>
    </row>
    <row r="249" customFormat="false" ht="24" hidden="false" customHeight="true" outlineLevel="0" collapsed="false">
      <c r="A249" s="48" t="s">
        <v>309</v>
      </c>
      <c r="B249" s="49" t="s">
        <v>350</v>
      </c>
      <c r="C249" s="48" t="s">
        <v>30</v>
      </c>
      <c r="D249" s="48" t="s">
        <v>351</v>
      </c>
      <c r="E249" s="48" t="s">
        <v>308</v>
      </c>
      <c r="F249" s="48"/>
      <c r="G249" s="50" t="s">
        <v>36</v>
      </c>
      <c r="H249" s="51" t="n">
        <v>3.153</v>
      </c>
      <c r="I249" s="52" t="n">
        <v>15.41</v>
      </c>
      <c r="J249" s="52" t="n">
        <v>48.58</v>
      </c>
    </row>
    <row r="250" customFormat="false" ht="14.25" hidden="false" customHeight="false" outlineLevel="0" collapsed="false">
      <c r="A250" s="43"/>
      <c r="B250" s="43"/>
      <c r="C250" s="43"/>
      <c r="D250" s="43"/>
      <c r="E250" s="43" t="s">
        <v>301</v>
      </c>
      <c r="F250" s="44" t="n">
        <v>34.25</v>
      </c>
      <c r="G250" s="43" t="s">
        <v>302</v>
      </c>
      <c r="H250" s="44" t="n">
        <v>28.79</v>
      </c>
      <c r="I250" s="43" t="s">
        <v>303</v>
      </c>
      <c r="J250" s="44" t="n">
        <v>63.04</v>
      </c>
    </row>
    <row r="251" customFormat="false" ht="14.25" hidden="false" customHeight="true" outlineLevel="0" collapsed="false">
      <c r="A251" s="43"/>
      <c r="B251" s="43"/>
      <c r="C251" s="43"/>
      <c r="D251" s="43"/>
      <c r="E251" s="43" t="s">
        <v>304</v>
      </c>
      <c r="F251" s="44" t="n">
        <v>29.62</v>
      </c>
      <c r="G251" s="43"/>
      <c r="H251" s="45" t="s">
        <v>305</v>
      </c>
      <c r="I251" s="45"/>
      <c r="J251" s="44" t="n">
        <v>121.93</v>
      </c>
    </row>
    <row r="252" customFormat="false" ht="30" hidden="false" customHeight="true" outlineLevel="0" collapsed="false">
      <c r="A252" s="27"/>
      <c r="B252" s="27"/>
      <c r="C252" s="27"/>
      <c r="D252" s="27"/>
      <c r="E252" s="27"/>
      <c r="F252" s="27"/>
      <c r="G252" s="27" t="s">
        <v>306</v>
      </c>
      <c r="H252" s="46" t="n">
        <v>0.529</v>
      </c>
      <c r="I252" s="27" t="s">
        <v>307</v>
      </c>
      <c r="J252" s="36" t="n">
        <v>64.5</v>
      </c>
    </row>
    <row r="253" customFormat="false" ht="0.95" hidden="false" customHeight="true" outlineLevel="0" collapsed="false">
      <c r="A253" s="47"/>
      <c r="B253" s="47"/>
      <c r="C253" s="47"/>
      <c r="D253" s="47"/>
      <c r="E253" s="47"/>
      <c r="F253" s="47"/>
      <c r="G253" s="47"/>
      <c r="H253" s="47"/>
      <c r="I253" s="47"/>
      <c r="J253" s="47"/>
    </row>
    <row r="254" customFormat="false" ht="18" hidden="false" customHeight="true" outlineLevel="0" collapsed="false">
      <c r="A254" s="7" t="s">
        <v>124</v>
      </c>
      <c r="B254" s="8" t="s">
        <v>9</v>
      </c>
      <c r="C254" s="7" t="s">
        <v>10</v>
      </c>
      <c r="D254" s="7" t="s">
        <v>11</v>
      </c>
      <c r="E254" s="7" t="s">
        <v>294</v>
      </c>
      <c r="F254" s="7"/>
      <c r="G254" s="9" t="s">
        <v>12</v>
      </c>
      <c r="H254" s="8" t="s">
        <v>13</v>
      </c>
      <c r="I254" s="8" t="s">
        <v>14</v>
      </c>
      <c r="J254" s="8" t="s">
        <v>16</v>
      </c>
    </row>
    <row r="255" customFormat="false" ht="26.1" hidden="false" customHeight="true" outlineLevel="0" collapsed="false">
      <c r="A255" s="14" t="s">
        <v>295</v>
      </c>
      <c r="B255" s="15" t="s">
        <v>125</v>
      </c>
      <c r="C255" s="14" t="s">
        <v>30</v>
      </c>
      <c r="D255" s="14" t="s">
        <v>126</v>
      </c>
      <c r="E255" s="14" t="s">
        <v>464</v>
      </c>
      <c r="F255" s="14"/>
      <c r="G255" s="16" t="s">
        <v>49</v>
      </c>
      <c r="H255" s="37" t="n">
        <v>1</v>
      </c>
      <c r="I255" s="17" t="n">
        <v>4.48</v>
      </c>
      <c r="J255" s="17" t="n">
        <v>4.48</v>
      </c>
    </row>
    <row r="256" customFormat="false" ht="39" hidden="false" customHeight="true" outlineLevel="0" collapsed="false">
      <c r="A256" s="48" t="s">
        <v>309</v>
      </c>
      <c r="B256" s="49" t="s">
        <v>465</v>
      </c>
      <c r="C256" s="48" t="s">
        <v>30</v>
      </c>
      <c r="D256" s="48" t="s">
        <v>466</v>
      </c>
      <c r="E256" s="48" t="s">
        <v>402</v>
      </c>
      <c r="F256" s="48"/>
      <c r="G256" s="50" t="s">
        <v>403</v>
      </c>
      <c r="H256" s="51" t="n">
        <v>0.0036</v>
      </c>
      <c r="I256" s="52" t="n">
        <v>25.1</v>
      </c>
      <c r="J256" s="52" t="n">
        <v>0.09</v>
      </c>
    </row>
    <row r="257" customFormat="false" ht="39" hidden="false" customHeight="true" outlineLevel="0" collapsed="false">
      <c r="A257" s="48" t="s">
        <v>309</v>
      </c>
      <c r="B257" s="49" t="s">
        <v>467</v>
      </c>
      <c r="C257" s="48" t="s">
        <v>30</v>
      </c>
      <c r="D257" s="48" t="s">
        <v>468</v>
      </c>
      <c r="E257" s="48" t="s">
        <v>402</v>
      </c>
      <c r="F257" s="48"/>
      <c r="G257" s="50" t="s">
        <v>406</v>
      </c>
      <c r="H257" s="51" t="n">
        <v>0.0036</v>
      </c>
      <c r="I257" s="52" t="n">
        <v>19.06</v>
      </c>
      <c r="J257" s="52" t="n">
        <v>0.06</v>
      </c>
    </row>
    <row r="258" customFormat="false" ht="24" hidden="false" customHeight="true" outlineLevel="0" collapsed="false">
      <c r="A258" s="48" t="s">
        <v>309</v>
      </c>
      <c r="B258" s="49" t="s">
        <v>409</v>
      </c>
      <c r="C258" s="48" t="s">
        <v>30</v>
      </c>
      <c r="D258" s="48" t="s">
        <v>410</v>
      </c>
      <c r="E258" s="48" t="s">
        <v>308</v>
      </c>
      <c r="F258" s="48"/>
      <c r="G258" s="50" t="s">
        <v>36</v>
      </c>
      <c r="H258" s="51" t="n">
        <v>0.102</v>
      </c>
      <c r="I258" s="52" t="n">
        <v>19.49</v>
      </c>
      <c r="J258" s="52" t="n">
        <v>1.98</v>
      </c>
    </row>
    <row r="259" customFormat="false" ht="24" hidden="false" customHeight="true" outlineLevel="0" collapsed="false">
      <c r="A259" s="48" t="s">
        <v>309</v>
      </c>
      <c r="B259" s="49" t="s">
        <v>350</v>
      </c>
      <c r="C259" s="48" t="s">
        <v>30</v>
      </c>
      <c r="D259" s="48" t="s">
        <v>351</v>
      </c>
      <c r="E259" s="48" t="s">
        <v>308</v>
      </c>
      <c r="F259" s="48"/>
      <c r="G259" s="50" t="s">
        <v>36</v>
      </c>
      <c r="H259" s="51" t="n">
        <v>0.1531</v>
      </c>
      <c r="I259" s="52" t="n">
        <v>15.41</v>
      </c>
      <c r="J259" s="52" t="n">
        <v>2.35</v>
      </c>
    </row>
    <row r="260" customFormat="false" ht="14.25" hidden="false" customHeight="false" outlineLevel="0" collapsed="false">
      <c r="A260" s="43"/>
      <c r="B260" s="43"/>
      <c r="C260" s="43"/>
      <c r="D260" s="43"/>
      <c r="E260" s="43" t="s">
        <v>301</v>
      </c>
      <c r="F260" s="44" t="n">
        <v>1.82</v>
      </c>
      <c r="G260" s="43" t="s">
        <v>302</v>
      </c>
      <c r="H260" s="44" t="n">
        <v>1.53</v>
      </c>
      <c r="I260" s="43" t="s">
        <v>303</v>
      </c>
      <c r="J260" s="44" t="n">
        <v>3.35</v>
      </c>
    </row>
    <row r="261" customFormat="false" ht="14.25" hidden="false" customHeight="true" outlineLevel="0" collapsed="false">
      <c r="A261" s="43"/>
      <c r="B261" s="43"/>
      <c r="C261" s="43"/>
      <c r="D261" s="43"/>
      <c r="E261" s="43" t="s">
        <v>304</v>
      </c>
      <c r="F261" s="44" t="n">
        <v>1.43</v>
      </c>
      <c r="G261" s="43"/>
      <c r="H261" s="45" t="s">
        <v>305</v>
      </c>
      <c r="I261" s="45"/>
      <c r="J261" s="44" t="n">
        <v>5.91</v>
      </c>
    </row>
    <row r="262" customFormat="false" ht="30" hidden="false" customHeight="true" outlineLevel="0" collapsed="false">
      <c r="A262" s="27"/>
      <c r="B262" s="27"/>
      <c r="C262" s="27"/>
      <c r="D262" s="27"/>
      <c r="E262" s="27"/>
      <c r="F262" s="27"/>
      <c r="G262" s="27" t="s">
        <v>306</v>
      </c>
      <c r="H262" s="46" t="n">
        <v>2.12</v>
      </c>
      <c r="I262" s="27" t="s">
        <v>307</v>
      </c>
      <c r="J262" s="36" t="n">
        <v>12.52</v>
      </c>
    </row>
    <row r="263" customFormat="false" ht="0.95" hidden="false" customHeight="true" outlineLevel="0" collapsed="false">
      <c r="A263" s="47"/>
      <c r="B263" s="47"/>
      <c r="C263" s="47"/>
      <c r="D263" s="47"/>
      <c r="E263" s="47"/>
      <c r="F263" s="47"/>
      <c r="G263" s="47"/>
      <c r="H263" s="47"/>
      <c r="I263" s="47"/>
      <c r="J263" s="47"/>
    </row>
    <row r="264" customFormat="false" ht="18" hidden="false" customHeight="true" outlineLevel="0" collapsed="false">
      <c r="A264" s="7" t="s">
        <v>127</v>
      </c>
      <c r="B264" s="8" t="s">
        <v>9</v>
      </c>
      <c r="C264" s="7" t="s">
        <v>10</v>
      </c>
      <c r="D264" s="7" t="s">
        <v>11</v>
      </c>
      <c r="E264" s="7" t="s">
        <v>294</v>
      </c>
      <c r="F264" s="7"/>
      <c r="G264" s="9" t="s">
        <v>12</v>
      </c>
      <c r="H264" s="8" t="s">
        <v>13</v>
      </c>
      <c r="I264" s="8" t="s">
        <v>14</v>
      </c>
      <c r="J264" s="8" t="s">
        <v>16</v>
      </c>
    </row>
    <row r="265" customFormat="false" ht="26.1" hidden="false" customHeight="true" outlineLevel="0" collapsed="false">
      <c r="A265" s="14" t="s">
        <v>295</v>
      </c>
      <c r="B265" s="15" t="s">
        <v>128</v>
      </c>
      <c r="C265" s="14" t="s">
        <v>30</v>
      </c>
      <c r="D265" s="14" t="s">
        <v>129</v>
      </c>
      <c r="E265" s="14" t="s">
        <v>464</v>
      </c>
      <c r="F265" s="14"/>
      <c r="G265" s="16" t="s">
        <v>97</v>
      </c>
      <c r="H265" s="37" t="n">
        <v>1</v>
      </c>
      <c r="I265" s="17" t="n">
        <v>60.96</v>
      </c>
      <c r="J265" s="17" t="n">
        <v>60.96</v>
      </c>
    </row>
    <row r="266" customFormat="false" ht="24" hidden="false" customHeight="true" outlineLevel="0" collapsed="false">
      <c r="A266" s="48" t="s">
        <v>309</v>
      </c>
      <c r="B266" s="49" t="s">
        <v>350</v>
      </c>
      <c r="C266" s="48" t="s">
        <v>30</v>
      </c>
      <c r="D266" s="48" t="s">
        <v>351</v>
      </c>
      <c r="E266" s="48" t="s">
        <v>308</v>
      </c>
      <c r="F266" s="48"/>
      <c r="G266" s="50" t="s">
        <v>36</v>
      </c>
      <c r="H266" s="51" t="n">
        <v>3.956</v>
      </c>
      <c r="I266" s="52" t="n">
        <v>15.41</v>
      </c>
      <c r="J266" s="52" t="n">
        <v>60.96</v>
      </c>
    </row>
    <row r="267" customFormat="false" ht="14.25" hidden="false" customHeight="false" outlineLevel="0" collapsed="false">
      <c r="A267" s="43"/>
      <c r="B267" s="43"/>
      <c r="C267" s="43"/>
      <c r="D267" s="43"/>
      <c r="E267" s="43" t="s">
        <v>301</v>
      </c>
      <c r="F267" s="44" t="n">
        <v>24.11</v>
      </c>
      <c r="G267" s="43" t="s">
        <v>302</v>
      </c>
      <c r="H267" s="44" t="n">
        <v>20.26</v>
      </c>
      <c r="I267" s="43" t="s">
        <v>303</v>
      </c>
      <c r="J267" s="44" t="n">
        <v>44.38</v>
      </c>
    </row>
    <row r="268" customFormat="false" ht="14.25" hidden="false" customHeight="true" outlineLevel="0" collapsed="false">
      <c r="A268" s="43"/>
      <c r="B268" s="43"/>
      <c r="C268" s="43"/>
      <c r="D268" s="43"/>
      <c r="E268" s="43" t="s">
        <v>304</v>
      </c>
      <c r="F268" s="44" t="n">
        <v>19.56</v>
      </c>
      <c r="G268" s="43"/>
      <c r="H268" s="45" t="s">
        <v>305</v>
      </c>
      <c r="I268" s="45"/>
      <c r="J268" s="44" t="n">
        <v>80.52</v>
      </c>
    </row>
    <row r="269" customFormat="false" ht="30" hidden="false" customHeight="true" outlineLevel="0" collapsed="false">
      <c r="A269" s="27"/>
      <c r="B269" s="27"/>
      <c r="C269" s="27"/>
      <c r="D269" s="27"/>
      <c r="E269" s="27"/>
      <c r="F269" s="27"/>
      <c r="G269" s="27" t="s">
        <v>306</v>
      </c>
      <c r="H269" s="46" t="n">
        <v>2</v>
      </c>
      <c r="I269" s="27" t="s">
        <v>307</v>
      </c>
      <c r="J269" s="36" t="n">
        <v>161.04</v>
      </c>
    </row>
    <row r="270" customFormat="false" ht="0.95" hidden="false" customHeight="true" outlineLevel="0" collapsed="false">
      <c r="A270" s="47"/>
      <c r="B270" s="47"/>
      <c r="C270" s="47"/>
      <c r="D270" s="47"/>
      <c r="E270" s="47"/>
      <c r="F270" s="47"/>
      <c r="G270" s="47"/>
      <c r="H270" s="47"/>
      <c r="I270" s="47"/>
      <c r="J270" s="47"/>
    </row>
    <row r="271" customFormat="false" ht="18" hidden="false" customHeight="true" outlineLevel="0" collapsed="false">
      <c r="A271" s="7" t="s">
        <v>130</v>
      </c>
      <c r="B271" s="8" t="s">
        <v>9</v>
      </c>
      <c r="C271" s="7" t="s">
        <v>10</v>
      </c>
      <c r="D271" s="7" t="s">
        <v>11</v>
      </c>
      <c r="E271" s="7" t="s">
        <v>294</v>
      </c>
      <c r="F271" s="7"/>
      <c r="G271" s="9" t="s">
        <v>12</v>
      </c>
      <c r="H271" s="8" t="s">
        <v>13</v>
      </c>
      <c r="I271" s="8" t="s">
        <v>14</v>
      </c>
      <c r="J271" s="8" t="s">
        <v>16</v>
      </c>
    </row>
    <row r="272" customFormat="false" ht="39" hidden="false" customHeight="true" outlineLevel="0" collapsed="false">
      <c r="A272" s="14" t="s">
        <v>295</v>
      </c>
      <c r="B272" s="15" t="s">
        <v>131</v>
      </c>
      <c r="C272" s="14" t="s">
        <v>30</v>
      </c>
      <c r="D272" s="14" t="s">
        <v>132</v>
      </c>
      <c r="E272" s="14" t="s">
        <v>347</v>
      </c>
      <c r="F272" s="14"/>
      <c r="G272" s="16" t="s">
        <v>97</v>
      </c>
      <c r="H272" s="37" t="n">
        <v>1</v>
      </c>
      <c r="I272" s="17" t="n">
        <v>373.4</v>
      </c>
      <c r="J272" s="17" t="n">
        <v>373.4</v>
      </c>
    </row>
    <row r="273" customFormat="false" ht="51.95" hidden="false" customHeight="true" outlineLevel="0" collapsed="false">
      <c r="A273" s="48" t="s">
        <v>309</v>
      </c>
      <c r="B273" s="49" t="s">
        <v>469</v>
      </c>
      <c r="C273" s="48" t="s">
        <v>30</v>
      </c>
      <c r="D273" s="48" t="s">
        <v>470</v>
      </c>
      <c r="E273" s="48" t="s">
        <v>402</v>
      </c>
      <c r="F273" s="48"/>
      <c r="G273" s="50" t="s">
        <v>403</v>
      </c>
      <c r="H273" s="51" t="n">
        <v>0.7623</v>
      </c>
      <c r="I273" s="52" t="n">
        <v>1.7</v>
      </c>
      <c r="J273" s="52" t="n">
        <v>1.29</v>
      </c>
    </row>
    <row r="274" customFormat="false" ht="51.95" hidden="false" customHeight="true" outlineLevel="0" collapsed="false">
      <c r="A274" s="48" t="s">
        <v>309</v>
      </c>
      <c r="B274" s="49" t="s">
        <v>471</v>
      </c>
      <c r="C274" s="48" t="s">
        <v>30</v>
      </c>
      <c r="D274" s="48" t="s">
        <v>472</v>
      </c>
      <c r="E274" s="48" t="s">
        <v>402</v>
      </c>
      <c r="F274" s="48"/>
      <c r="G274" s="50" t="s">
        <v>406</v>
      </c>
      <c r="H274" s="51" t="n">
        <v>0.7188</v>
      </c>
      <c r="I274" s="52" t="n">
        <v>0.42</v>
      </c>
      <c r="J274" s="52" t="n">
        <v>0.3</v>
      </c>
    </row>
    <row r="275" customFormat="false" ht="24" hidden="false" customHeight="true" outlineLevel="0" collapsed="false">
      <c r="A275" s="48" t="s">
        <v>309</v>
      </c>
      <c r="B275" s="49" t="s">
        <v>350</v>
      </c>
      <c r="C275" s="48" t="s">
        <v>30</v>
      </c>
      <c r="D275" s="48" t="s">
        <v>351</v>
      </c>
      <c r="E275" s="48" t="s">
        <v>308</v>
      </c>
      <c r="F275" s="48"/>
      <c r="G275" s="50" t="s">
        <v>36</v>
      </c>
      <c r="H275" s="51" t="n">
        <v>2.3433</v>
      </c>
      <c r="I275" s="52" t="n">
        <v>15.41</v>
      </c>
      <c r="J275" s="52" t="n">
        <v>36.11</v>
      </c>
    </row>
    <row r="276" customFormat="false" ht="26.1" hidden="false" customHeight="true" outlineLevel="0" collapsed="false">
      <c r="A276" s="48" t="s">
        <v>309</v>
      </c>
      <c r="B276" s="49" t="s">
        <v>473</v>
      </c>
      <c r="C276" s="48" t="s">
        <v>30</v>
      </c>
      <c r="D276" s="48" t="s">
        <v>474</v>
      </c>
      <c r="E276" s="48" t="s">
        <v>308</v>
      </c>
      <c r="F276" s="48"/>
      <c r="G276" s="50" t="s">
        <v>36</v>
      </c>
      <c r="H276" s="51" t="n">
        <v>1.4811</v>
      </c>
      <c r="I276" s="52" t="n">
        <v>15.66</v>
      </c>
      <c r="J276" s="52" t="n">
        <v>23.19</v>
      </c>
    </row>
    <row r="277" customFormat="false" ht="26.1" hidden="false" customHeight="true" outlineLevel="0" collapsed="false">
      <c r="A277" s="38" t="s">
        <v>298</v>
      </c>
      <c r="B277" s="39" t="s">
        <v>475</v>
      </c>
      <c r="C277" s="38" t="s">
        <v>30</v>
      </c>
      <c r="D277" s="38" t="s">
        <v>476</v>
      </c>
      <c r="E277" s="38" t="s">
        <v>321</v>
      </c>
      <c r="F277" s="38"/>
      <c r="G277" s="40" t="s">
        <v>97</v>
      </c>
      <c r="H277" s="41" t="n">
        <v>0.8269</v>
      </c>
      <c r="I277" s="42" t="n">
        <v>115</v>
      </c>
      <c r="J277" s="42" t="n">
        <v>95.09</v>
      </c>
    </row>
    <row r="278" customFormat="false" ht="24" hidden="false" customHeight="true" outlineLevel="0" collapsed="false">
      <c r="A278" s="38" t="s">
        <v>298</v>
      </c>
      <c r="B278" s="39" t="s">
        <v>477</v>
      </c>
      <c r="C278" s="38" t="s">
        <v>30</v>
      </c>
      <c r="D278" s="38" t="s">
        <v>478</v>
      </c>
      <c r="E278" s="38" t="s">
        <v>321</v>
      </c>
      <c r="F278" s="38"/>
      <c r="G278" s="40" t="s">
        <v>170</v>
      </c>
      <c r="H278" s="41" t="n">
        <v>212.0194</v>
      </c>
      <c r="I278" s="42" t="n">
        <v>0.7</v>
      </c>
      <c r="J278" s="42" t="n">
        <v>148.41</v>
      </c>
    </row>
    <row r="279" customFormat="false" ht="26.1" hidden="false" customHeight="true" outlineLevel="0" collapsed="false">
      <c r="A279" s="38" t="s">
        <v>298</v>
      </c>
      <c r="B279" s="39" t="s">
        <v>479</v>
      </c>
      <c r="C279" s="38" t="s">
        <v>30</v>
      </c>
      <c r="D279" s="38" t="s">
        <v>480</v>
      </c>
      <c r="E279" s="38" t="s">
        <v>321</v>
      </c>
      <c r="F279" s="38"/>
      <c r="G279" s="40" t="s">
        <v>97</v>
      </c>
      <c r="H279" s="41" t="n">
        <v>0.5782</v>
      </c>
      <c r="I279" s="42" t="n">
        <v>119.37</v>
      </c>
      <c r="J279" s="42" t="n">
        <v>69.01</v>
      </c>
    </row>
    <row r="280" customFormat="false" ht="14.25" hidden="false" customHeight="false" outlineLevel="0" collapsed="false">
      <c r="A280" s="43"/>
      <c r="B280" s="43"/>
      <c r="C280" s="43"/>
      <c r="D280" s="43"/>
      <c r="E280" s="43" t="s">
        <v>301</v>
      </c>
      <c r="F280" s="44" t="n">
        <v>24.32</v>
      </c>
      <c r="G280" s="43" t="s">
        <v>302</v>
      </c>
      <c r="H280" s="44" t="n">
        <v>20.44</v>
      </c>
      <c r="I280" s="43" t="s">
        <v>303</v>
      </c>
      <c r="J280" s="44" t="n">
        <v>44.77</v>
      </c>
    </row>
    <row r="281" customFormat="false" ht="14.25" hidden="false" customHeight="true" outlineLevel="0" collapsed="false">
      <c r="A281" s="43"/>
      <c r="B281" s="43"/>
      <c r="C281" s="43"/>
      <c r="D281" s="43"/>
      <c r="E281" s="43" t="s">
        <v>304</v>
      </c>
      <c r="F281" s="44" t="n">
        <v>119.82</v>
      </c>
      <c r="G281" s="43"/>
      <c r="H281" s="45" t="s">
        <v>305</v>
      </c>
      <c r="I281" s="45"/>
      <c r="J281" s="44" t="n">
        <v>493.22</v>
      </c>
    </row>
    <row r="282" customFormat="false" ht="30" hidden="false" customHeight="true" outlineLevel="0" collapsed="false">
      <c r="A282" s="27"/>
      <c r="B282" s="27"/>
      <c r="C282" s="27"/>
      <c r="D282" s="27"/>
      <c r="E282" s="27"/>
      <c r="F282" s="27"/>
      <c r="G282" s="27" t="s">
        <v>306</v>
      </c>
      <c r="H282" s="46" t="n">
        <v>0.4</v>
      </c>
      <c r="I282" s="27" t="s">
        <v>307</v>
      </c>
      <c r="J282" s="36" t="n">
        <v>197.28</v>
      </c>
    </row>
    <row r="283" customFormat="false" ht="0.95" hidden="false" customHeight="true" outlineLevel="0" collapsed="false">
      <c r="A283" s="47"/>
      <c r="B283" s="47"/>
      <c r="C283" s="47"/>
      <c r="D283" s="47"/>
      <c r="E283" s="47"/>
      <c r="F283" s="47"/>
      <c r="G283" s="47"/>
      <c r="H283" s="47"/>
      <c r="I283" s="47"/>
      <c r="J283" s="47"/>
    </row>
    <row r="284" customFormat="false" ht="18" hidden="false" customHeight="true" outlineLevel="0" collapsed="false">
      <c r="A284" s="7" t="s">
        <v>133</v>
      </c>
      <c r="B284" s="8" t="s">
        <v>9</v>
      </c>
      <c r="C284" s="7" t="s">
        <v>10</v>
      </c>
      <c r="D284" s="7" t="s">
        <v>11</v>
      </c>
      <c r="E284" s="7" t="s">
        <v>294</v>
      </c>
      <c r="F284" s="7"/>
      <c r="G284" s="9" t="s">
        <v>12</v>
      </c>
      <c r="H284" s="8" t="s">
        <v>13</v>
      </c>
      <c r="I284" s="8" t="s">
        <v>14</v>
      </c>
      <c r="J284" s="8" t="s">
        <v>16</v>
      </c>
    </row>
    <row r="285" customFormat="false" ht="26.1" hidden="false" customHeight="true" outlineLevel="0" collapsed="false">
      <c r="A285" s="14" t="s">
        <v>295</v>
      </c>
      <c r="B285" s="15" t="s">
        <v>134</v>
      </c>
      <c r="C285" s="14" t="s">
        <v>100</v>
      </c>
      <c r="D285" s="14" t="s">
        <v>135</v>
      </c>
      <c r="E285" s="14" t="s">
        <v>411</v>
      </c>
      <c r="F285" s="14"/>
      <c r="G285" s="16" t="s">
        <v>49</v>
      </c>
      <c r="H285" s="37" t="n">
        <v>1</v>
      </c>
      <c r="I285" s="17" t="n">
        <v>110.35</v>
      </c>
      <c r="J285" s="17" t="n">
        <v>110.35</v>
      </c>
    </row>
    <row r="286" customFormat="false" ht="24" hidden="false" customHeight="true" outlineLevel="0" collapsed="false">
      <c r="A286" s="48" t="s">
        <v>309</v>
      </c>
      <c r="B286" s="49" t="s">
        <v>409</v>
      </c>
      <c r="C286" s="48" t="s">
        <v>30</v>
      </c>
      <c r="D286" s="48" t="s">
        <v>410</v>
      </c>
      <c r="E286" s="48" t="s">
        <v>308</v>
      </c>
      <c r="F286" s="48"/>
      <c r="G286" s="50" t="s">
        <v>36</v>
      </c>
      <c r="H286" s="51" t="n">
        <v>1</v>
      </c>
      <c r="I286" s="52" t="n">
        <v>19.49</v>
      </c>
      <c r="J286" s="52" t="n">
        <v>19.49</v>
      </c>
    </row>
    <row r="287" customFormat="false" ht="24" hidden="false" customHeight="true" outlineLevel="0" collapsed="false">
      <c r="A287" s="48" t="s">
        <v>309</v>
      </c>
      <c r="B287" s="49" t="s">
        <v>350</v>
      </c>
      <c r="C287" s="48" t="s">
        <v>30</v>
      </c>
      <c r="D287" s="48" t="s">
        <v>351</v>
      </c>
      <c r="E287" s="48" t="s">
        <v>308</v>
      </c>
      <c r="F287" s="48"/>
      <c r="G287" s="50" t="s">
        <v>36</v>
      </c>
      <c r="H287" s="51" t="n">
        <v>1</v>
      </c>
      <c r="I287" s="52" t="n">
        <v>15.41</v>
      </c>
      <c r="J287" s="52" t="n">
        <v>15.41</v>
      </c>
    </row>
    <row r="288" customFormat="false" ht="24" hidden="false" customHeight="true" outlineLevel="0" collapsed="false">
      <c r="A288" s="38" t="s">
        <v>298</v>
      </c>
      <c r="B288" s="39" t="s">
        <v>481</v>
      </c>
      <c r="C288" s="38" t="s">
        <v>100</v>
      </c>
      <c r="D288" s="38" t="s">
        <v>482</v>
      </c>
      <c r="E288" s="38" t="s">
        <v>321</v>
      </c>
      <c r="F288" s="38"/>
      <c r="G288" s="40" t="s">
        <v>483</v>
      </c>
      <c r="H288" s="41" t="n">
        <v>0.12</v>
      </c>
      <c r="I288" s="42" t="n">
        <v>38.93</v>
      </c>
      <c r="J288" s="42" t="n">
        <v>4.67</v>
      </c>
    </row>
    <row r="289" customFormat="false" ht="26.1" hidden="false" customHeight="true" outlineLevel="0" collapsed="false">
      <c r="A289" s="38" t="s">
        <v>298</v>
      </c>
      <c r="B289" s="39" t="s">
        <v>444</v>
      </c>
      <c r="C289" s="38" t="s">
        <v>30</v>
      </c>
      <c r="D289" s="38" t="s">
        <v>445</v>
      </c>
      <c r="E289" s="38" t="s">
        <v>321</v>
      </c>
      <c r="F289" s="38"/>
      <c r="G289" s="40" t="s">
        <v>170</v>
      </c>
      <c r="H289" s="41" t="n">
        <v>1</v>
      </c>
      <c r="I289" s="42" t="n">
        <v>70.78</v>
      </c>
      <c r="J289" s="42" t="n">
        <v>70.78</v>
      </c>
    </row>
    <row r="290" customFormat="false" ht="14.25" hidden="false" customHeight="false" outlineLevel="0" collapsed="false">
      <c r="A290" s="43"/>
      <c r="B290" s="43"/>
      <c r="C290" s="43"/>
      <c r="D290" s="43"/>
      <c r="E290" s="43" t="s">
        <v>301</v>
      </c>
      <c r="F290" s="44" t="n">
        <v>14.32</v>
      </c>
      <c r="G290" s="43" t="s">
        <v>302</v>
      </c>
      <c r="H290" s="44" t="n">
        <v>12.04</v>
      </c>
      <c r="I290" s="43" t="s">
        <v>303</v>
      </c>
      <c r="J290" s="44" t="n">
        <v>26.35</v>
      </c>
    </row>
    <row r="291" customFormat="false" ht="14.25" hidden="false" customHeight="true" outlineLevel="0" collapsed="false">
      <c r="A291" s="43"/>
      <c r="B291" s="43"/>
      <c r="C291" s="43"/>
      <c r="D291" s="43"/>
      <c r="E291" s="43" t="s">
        <v>304</v>
      </c>
      <c r="F291" s="44" t="n">
        <v>35.41</v>
      </c>
      <c r="G291" s="43"/>
      <c r="H291" s="45" t="s">
        <v>305</v>
      </c>
      <c r="I291" s="45"/>
      <c r="J291" s="44" t="n">
        <v>145.76</v>
      </c>
    </row>
    <row r="292" customFormat="false" ht="30" hidden="false" customHeight="true" outlineLevel="0" collapsed="false">
      <c r="A292" s="27"/>
      <c r="B292" s="27"/>
      <c r="C292" s="27"/>
      <c r="D292" s="27"/>
      <c r="E292" s="27"/>
      <c r="F292" s="27"/>
      <c r="G292" s="27" t="s">
        <v>306</v>
      </c>
      <c r="H292" s="46" t="n">
        <v>9.6</v>
      </c>
      <c r="I292" s="27" t="s">
        <v>307</v>
      </c>
      <c r="J292" s="36" t="n">
        <v>1399.29</v>
      </c>
    </row>
    <row r="293" customFormat="false" ht="0.95" hidden="false" customHeight="true" outlineLevel="0" collapsed="false">
      <c r="A293" s="47"/>
      <c r="B293" s="47"/>
      <c r="C293" s="47"/>
      <c r="D293" s="47"/>
      <c r="E293" s="47"/>
      <c r="F293" s="47"/>
      <c r="G293" s="47"/>
      <c r="H293" s="47"/>
      <c r="I293" s="47"/>
      <c r="J293" s="47"/>
    </row>
    <row r="294" customFormat="false" ht="18" hidden="false" customHeight="true" outlineLevel="0" collapsed="false">
      <c r="A294" s="7" t="s">
        <v>136</v>
      </c>
      <c r="B294" s="8" t="s">
        <v>9</v>
      </c>
      <c r="C294" s="7" t="s">
        <v>10</v>
      </c>
      <c r="D294" s="7" t="s">
        <v>11</v>
      </c>
      <c r="E294" s="7" t="s">
        <v>294</v>
      </c>
      <c r="F294" s="7"/>
      <c r="G294" s="9" t="s">
        <v>12</v>
      </c>
      <c r="H294" s="8" t="s">
        <v>13</v>
      </c>
      <c r="I294" s="8" t="s">
        <v>14</v>
      </c>
      <c r="J294" s="8" t="s">
        <v>16</v>
      </c>
    </row>
    <row r="295" customFormat="false" ht="39" hidden="false" customHeight="true" outlineLevel="0" collapsed="false">
      <c r="A295" s="14" t="s">
        <v>295</v>
      </c>
      <c r="B295" s="15" t="s">
        <v>137</v>
      </c>
      <c r="C295" s="14" t="s">
        <v>30</v>
      </c>
      <c r="D295" s="14" t="s">
        <v>138</v>
      </c>
      <c r="E295" s="14" t="s">
        <v>347</v>
      </c>
      <c r="F295" s="14"/>
      <c r="G295" s="16" t="s">
        <v>97</v>
      </c>
      <c r="H295" s="37" t="n">
        <v>1</v>
      </c>
      <c r="I295" s="17" t="n">
        <v>467.93</v>
      </c>
      <c r="J295" s="17" t="n">
        <v>467.93</v>
      </c>
    </row>
    <row r="296" customFormat="false" ht="51.95" hidden="false" customHeight="true" outlineLevel="0" collapsed="false">
      <c r="A296" s="48" t="s">
        <v>309</v>
      </c>
      <c r="B296" s="49" t="s">
        <v>471</v>
      </c>
      <c r="C296" s="48" t="s">
        <v>30</v>
      </c>
      <c r="D296" s="48" t="s">
        <v>472</v>
      </c>
      <c r="E296" s="48" t="s">
        <v>402</v>
      </c>
      <c r="F296" s="48"/>
      <c r="G296" s="50" t="s">
        <v>406</v>
      </c>
      <c r="H296" s="51" t="n">
        <v>0.7103</v>
      </c>
      <c r="I296" s="52" t="n">
        <v>0.42</v>
      </c>
      <c r="J296" s="52" t="n">
        <v>0.29</v>
      </c>
    </row>
    <row r="297" customFormat="false" ht="51.95" hidden="false" customHeight="true" outlineLevel="0" collapsed="false">
      <c r="A297" s="48" t="s">
        <v>309</v>
      </c>
      <c r="B297" s="49" t="s">
        <v>469</v>
      </c>
      <c r="C297" s="48" t="s">
        <v>30</v>
      </c>
      <c r="D297" s="48" t="s">
        <v>470</v>
      </c>
      <c r="E297" s="48" t="s">
        <v>402</v>
      </c>
      <c r="F297" s="48"/>
      <c r="G297" s="50" t="s">
        <v>403</v>
      </c>
      <c r="H297" s="51" t="n">
        <v>0.7534</v>
      </c>
      <c r="I297" s="52" t="n">
        <v>1.7</v>
      </c>
      <c r="J297" s="52" t="n">
        <v>1.28</v>
      </c>
    </row>
    <row r="298" customFormat="false" ht="26.1" hidden="false" customHeight="true" outlineLevel="0" collapsed="false">
      <c r="A298" s="48" t="s">
        <v>309</v>
      </c>
      <c r="B298" s="49" t="s">
        <v>473</v>
      </c>
      <c r="C298" s="48" t="s">
        <v>30</v>
      </c>
      <c r="D298" s="48" t="s">
        <v>474</v>
      </c>
      <c r="E298" s="48" t="s">
        <v>308</v>
      </c>
      <c r="F298" s="48"/>
      <c r="G298" s="50" t="s">
        <v>36</v>
      </c>
      <c r="H298" s="51" t="n">
        <v>1.4637</v>
      </c>
      <c r="I298" s="52" t="n">
        <v>15.66</v>
      </c>
      <c r="J298" s="52" t="n">
        <v>22.92</v>
      </c>
    </row>
    <row r="299" customFormat="false" ht="24" hidden="false" customHeight="true" outlineLevel="0" collapsed="false">
      <c r="A299" s="48" t="s">
        <v>309</v>
      </c>
      <c r="B299" s="49" t="s">
        <v>350</v>
      </c>
      <c r="C299" s="48" t="s">
        <v>30</v>
      </c>
      <c r="D299" s="48" t="s">
        <v>351</v>
      </c>
      <c r="E299" s="48" t="s">
        <v>308</v>
      </c>
      <c r="F299" s="48"/>
      <c r="G299" s="50" t="s">
        <v>36</v>
      </c>
      <c r="H299" s="51" t="n">
        <v>2.3117</v>
      </c>
      <c r="I299" s="52" t="n">
        <v>15.41</v>
      </c>
      <c r="J299" s="52" t="n">
        <v>35.62</v>
      </c>
    </row>
    <row r="300" customFormat="false" ht="26.1" hidden="false" customHeight="true" outlineLevel="0" collapsed="false">
      <c r="A300" s="38" t="s">
        <v>298</v>
      </c>
      <c r="B300" s="39" t="s">
        <v>475</v>
      </c>
      <c r="C300" s="38" t="s">
        <v>30</v>
      </c>
      <c r="D300" s="38" t="s">
        <v>476</v>
      </c>
      <c r="E300" s="38" t="s">
        <v>321</v>
      </c>
      <c r="F300" s="38"/>
      <c r="G300" s="40" t="s">
        <v>97</v>
      </c>
      <c r="H300" s="41" t="n">
        <v>0.7229</v>
      </c>
      <c r="I300" s="42" t="n">
        <v>115</v>
      </c>
      <c r="J300" s="42" t="n">
        <v>83.13</v>
      </c>
    </row>
    <row r="301" customFormat="false" ht="24" hidden="false" customHeight="true" outlineLevel="0" collapsed="false">
      <c r="A301" s="38" t="s">
        <v>298</v>
      </c>
      <c r="B301" s="39" t="s">
        <v>477</v>
      </c>
      <c r="C301" s="38" t="s">
        <v>30</v>
      </c>
      <c r="D301" s="38" t="s">
        <v>478</v>
      </c>
      <c r="E301" s="38" t="s">
        <v>321</v>
      </c>
      <c r="F301" s="38"/>
      <c r="G301" s="40" t="s">
        <v>170</v>
      </c>
      <c r="H301" s="41" t="n">
        <v>362.6579</v>
      </c>
      <c r="I301" s="42" t="n">
        <v>0.7</v>
      </c>
      <c r="J301" s="42" t="n">
        <v>253.86</v>
      </c>
    </row>
    <row r="302" customFormat="false" ht="26.1" hidden="false" customHeight="true" outlineLevel="0" collapsed="false">
      <c r="A302" s="38" t="s">
        <v>298</v>
      </c>
      <c r="B302" s="39" t="s">
        <v>479</v>
      </c>
      <c r="C302" s="38" t="s">
        <v>30</v>
      </c>
      <c r="D302" s="38" t="s">
        <v>480</v>
      </c>
      <c r="E302" s="38" t="s">
        <v>321</v>
      </c>
      <c r="F302" s="38"/>
      <c r="G302" s="40" t="s">
        <v>97</v>
      </c>
      <c r="H302" s="41" t="n">
        <v>0.5934</v>
      </c>
      <c r="I302" s="42" t="n">
        <v>119.37</v>
      </c>
      <c r="J302" s="42" t="n">
        <v>70.83</v>
      </c>
    </row>
    <row r="303" customFormat="false" ht="14.25" hidden="false" customHeight="false" outlineLevel="0" collapsed="false">
      <c r="A303" s="43"/>
      <c r="B303" s="43"/>
      <c r="C303" s="43"/>
      <c r="D303" s="43"/>
      <c r="E303" s="43" t="s">
        <v>301</v>
      </c>
      <c r="F303" s="44" t="n">
        <v>24.01</v>
      </c>
      <c r="G303" s="43" t="s">
        <v>302</v>
      </c>
      <c r="H303" s="44" t="n">
        <v>20.18</v>
      </c>
      <c r="I303" s="43" t="s">
        <v>303</v>
      </c>
      <c r="J303" s="44" t="n">
        <v>44.19</v>
      </c>
    </row>
    <row r="304" customFormat="false" ht="14.25" hidden="false" customHeight="true" outlineLevel="0" collapsed="false">
      <c r="A304" s="43"/>
      <c r="B304" s="43"/>
      <c r="C304" s="43"/>
      <c r="D304" s="43"/>
      <c r="E304" s="43" t="s">
        <v>304</v>
      </c>
      <c r="F304" s="44" t="n">
        <v>150.15</v>
      </c>
      <c r="G304" s="43"/>
      <c r="H304" s="45" t="s">
        <v>305</v>
      </c>
      <c r="I304" s="45"/>
      <c r="J304" s="44" t="n">
        <v>618.08</v>
      </c>
    </row>
    <row r="305" customFormat="false" ht="30" hidden="false" customHeight="true" outlineLevel="0" collapsed="false">
      <c r="A305" s="27"/>
      <c r="B305" s="27"/>
      <c r="C305" s="27"/>
      <c r="D305" s="27"/>
      <c r="E305" s="27"/>
      <c r="F305" s="27"/>
      <c r="G305" s="27" t="s">
        <v>306</v>
      </c>
      <c r="H305" s="46" t="n">
        <v>2</v>
      </c>
      <c r="I305" s="27" t="s">
        <v>307</v>
      </c>
      <c r="J305" s="36" t="n">
        <v>1236.16</v>
      </c>
    </row>
    <row r="306" customFormat="false" ht="0.95" hidden="false" customHeight="true" outlineLevel="0" collapsed="false">
      <c r="A306" s="47"/>
      <c r="B306" s="47"/>
      <c r="C306" s="47"/>
      <c r="D306" s="47"/>
      <c r="E306" s="47"/>
      <c r="F306" s="47"/>
      <c r="G306" s="47"/>
      <c r="H306" s="47"/>
      <c r="I306" s="47"/>
      <c r="J306" s="47"/>
    </row>
    <row r="307" customFormat="false" ht="18" hidden="false" customHeight="true" outlineLevel="0" collapsed="false">
      <c r="A307" s="7" t="s">
        <v>139</v>
      </c>
      <c r="B307" s="8" t="s">
        <v>9</v>
      </c>
      <c r="C307" s="7" t="s">
        <v>10</v>
      </c>
      <c r="D307" s="7" t="s">
        <v>11</v>
      </c>
      <c r="E307" s="7" t="s">
        <v>294</v>
      </c>
      <c r="F307" s="7"/>
      <c r="G307" s="9" t="s">
        <v>12</v>
      </c>
      <c r="H307" s="8" t="s">
        <v>13</v>
      </c>
      <c r="I307" s="8" t="s">
        <v>14</v>
      </c>
      <c r="J307" s="8" t="s">
        <v>16</v>
      </c>
    </row>
    <row r="308" customFormat="false" ht="26.1" hidden="false" customHeight="true" outlineLevel="0" collapsed="false">
      <c r="A308" s="14" t="s">
        <v>295</v>
      </c>
      <c r="B308" s="15" t="s">
        <v>140</v>
      </c>
      <c r="C308" s="14" t="s">
        <v>30</v>
      </c>
      <c r="D308" s="14" t="s">
        <v>141</v>
      </c>
      <c r="E308" s="14" t="s">
        <v>347</v>
      </c>
      <c r="F308" s="14"/>
      <c r="G308" s="16" t="s">
        <v>97</v>
      </c>
      <c r="H308" s="37" t="n">
        <v>1</v>
      </c>
      <c r="I308" s="17" t="n">
        <v>210.7</v>
      </c>
      <c r="J308" s="17" t="n">
        <v>210.7</v>
      </c>
    </row>
    <row r="309" customFormat="false" ht="39" hidden="false" customHeight="true" outlineLevel="0" collapsed="false">
      <c r="A309" s="48" t="s">
        <v>309</v>
      </c>
      <c r="B309" s="49" t="s">
        <v>484</v>
      </c>
      <c r="C309" s="48" t="s">
        <v>30</v>
      </c>
      <c r="D309" s="48" t="s">
        <v>485</v>
      </c>
      <c r="E309" s="48" t="s">
        <v>402</v>
      </c>
      <c r="F309" s="48"/>
      <c r="G309" s="50" t="s">
        <v>403</v>
      </c>
      <c r="H309" s="51" t="n">
        <v>1.042</v>
      </c>
      <c r="I309" s="52" t="n">
        <v>1.2</v>
      </c>
      <c r="J309" s="52" t="n">
        <v>1.25</v>
      </c>
    </row>
    <row r="310" customFormat="false" ht="39" hidden="false" customHeight="true" outlineLevel="0" collapsed="false">
      <c r="A310" s="48" t="s">
        <v>309</v>
      </c>
      <c r="B310" s="49" t="s">
        <v>486</v>
      </c>
      <c r="C310" s="48" t="s">
        <v>30</v>
      </c>
      <c r="D310" s="48" t="s">
        <v>487</v>
      </c>
      <c r="E310" s="48" t="s">
        <v>402</v>
      </c>
      <c r="F310" s="48"/>
      <c r="G310" s="50" t="s">
        <v>406</v>
      </c>
      <c r="H310" s="51" t="n">
        <v>1.417</v>
      </c>
      <c r="I310" s="52" t="n">
        <v>0.5</v>
      </c>
      <c r="J310" s="52" t="n">
        <v>0.7</v>
      </c>
    </row>
    <row r="311" customFormat="false" ht="24" hidden="false" customHeight="true" outlineLevel="0" collapsed="false">
      <c r="A311" s="48" t="s">
        <v>309</v>
      </c>
      <c r="B311" s="49" t="s">
        <v>348</v>
      </c>
      <c r="C311" s="48" t="s">
        <v>30</v>
      </c>
      <c r="D311" s="48" t="s">
        <v>349</v>
      </c>
      <c r="E311" s="48" t="s">
        <v>308</v>
      </c>
      <c r="F311" s="48"/>
      <c r="G311" s="50" t="s">
        <v>36</v>
      </c>
      <c r="H311" s="51" t="n">
        <v>2.459</v>
      </c>
      <c r="I311" s="52" t="n">
        <v>19.18</v>
      </c>
      <c r="J311" s="52" t="n">
        <v>47.16</v>
      </c>
    </row>
    <row r="312" customFormat="false" ht="24" hidden="false" customHeight="true" outlineLevel="0" collapsed="false">
      <c r="A312" s="48" t="s">
        <v>309</v>
      </c>
      <c r="B312" s="49" t="s">
        <v>409</v>
      </c>
      <c r="C312" s="48" t="s">
        <v>30</v>
      </c>
      <c r="D312" s="48" t="s">
        <v>410</v>
      </c>
      <c r="E312" s="48" t="s">
        <v>308</v>
      </c>
      <c r="F312" s="48"/>
      <c r="G312" s="50" t="s">
        <v>36</v>
      </c>
      <c r="H312" s="51" t="n">
        <v>2.459</v>
      </c>
      <c r="I312" s="52" t="n">
        <v>19.49</v>
      </c>
      <c r="J312" s="52" t="n">
        <v>47.92</v>
      </c>
    </row>
    <row r="313" customFormat="false" ht="24" hidden="false" customHeight="true" outlineLevel="0" collapsed="false">
      <c r="A313" s="48" t="s">
        <v>309</v>
      </c>
      <c r="B313" s="49" t="s">
        <v>350</v>
      </c>
      <c r="C313" s="48" t="s">
        <v>30</v>
      </c>
      <c r="D313" s="48" t="s">
        <v>351</v>
      </c>
      <c r="E313" s="48" t="s">
        <v>308</v>
      </c>
      <c r="F313" s="48"/>
      <c r="G313" s="50" t="s">
        <v>36</v>
      </c>
      <c r="H313" s="51" t="n">
        <v>7.377</v>
      </c>
      <c r="I313" s="52" t="n">
        <v>15.41</v>
      </c>
      <c r="J313" s="52" t="n">
        <v>113.67</v>
      </c>
    </row>
    <row r="314" customFormat="false" ht="14.25" hidden="false" customHeight="false" outlineLevel="0" collapsed="false">
      <c r="A314" s="43"/>
      <c r="B314" s="43"/>
      <c r="C314" s="43"/>
      <c r="D314" s="43"/>
      <c r="E314" s="43" t="s">
        <v>301</v>
      </c>
      <c r="F314" s="44" t="n">
        <v>85.22</v>
      </c>
      <c r="G314" s="43" t="s">
        <v>302</v>
      </c>
      <c r="H314" s="44" t="n">
        <v>71.63</v>
      </c>
      <c r="I314" s="43" t="s">
        <v>303</v>
      </c>
      <c r="J314" s="44" t="n">
        <v>156.84</v>
      </c>
    </row>
    <row r="315" customFormat="false" ht="14.25" hidden="false" customHeight="true" outlineLevel="0" collapsed="false">
      <c r="A315" s="43"/>
      <c r="B315" s="43"/>
      <c r="C315" s="43"/>
      <c r="D315" s="43"/>
      <c r="E315" s="43" t="s">
        <v>304</v>
      </c>
      <c r="F315" s="44" t="n">
        <v>67.61</v>
      </c>
      <c r="G315" s="43"/>
      <c r="H315" s="45" t="s">
        <v>305</v>
      </c>
      <c r="I315" s="45"/>
      <c r="J315" s="44" t="n">
        <v>278.31</v>
      </c>
    </row>
    <row r="316" customFormat="false" ht="30" hidden="false" customHeight="true" outlineLevel="0" collapsed="false">
      <c r="A316" s="27"/>
      <c r="B316" s="27"/>
      <c r="C316" s="27"/>
      <c r="D316" s="27"/>
      <c r="E316" s="27"/>
      <c r="F316" s="27"/>
      <c r="G316" s="27" t="s">
        <v>306</v>
      </c>
      <c r="H316" s="46" t="n">
        <v>2</v>
      </c>
      <c r="I316" s="27" t="s">
        <v>307</v>
      </c>
      <c r="J316" s="36" t="n">
        <v>556.62</v>
      </c>
    </row>
    <row r="317" customFormat="false" ht="0.95" hidden="false" customHeight="true" outlineLevel="0" collapsed="false">
      <c r="A317" s="47"/>
      <c r="B317" s="47"/>
      <c r="C317" s="47"/>
      <c r="D317" s="47"/>
      <c r="E317" s="47"/>
      <c r="F317" s="47"/>
      <c r="G317" s="47"/>
      <c r="H317" s="47"/>
      <c r="I317" s="47"/>
      <c r="J317" s="47"/>
    </row>
    <row r="318" customFormat="false" ht="26.1" hidden="false" customHeight="true" outlineLevel="0" collapsed="false">
      <c r="A318" s="10" t="s">
        <v>142</v>
      </c>
      <c r="B318" s="10"/>
      <c r="C318" s="10"/>
      <c r="D318" s="10" t="s">
        <v>143</v>
      </c>
      <c r="E318" s="10"/>
      <c r="F318" s="10"/>
      <c r="G318" s="10"/>
      <c r="H318" s="11"/>
      <c r="I318" s="10"/>
      <c r="J318" s="12" t="n">
        <v>12246.05</v>
      </c>
    </row>
    <row r="319" customFormat="false" ht="18" hidden="false" customHeight="true" outlineLevel="0" collapsed="false">
      <c r="A319" s="7" t="s">
        <v>144</v>
      </c>
      <c r="B319" s="8" t="s">
        <v>9</v>
      </c>
      <c r="C319" s="7" t="s">
        <v>10</v>
      </c>
      <c r="D319" s="7" t="s">
        <v>11</v>
      </c>
      <c r="E319" s="7" t="s">
        <v>294</v>
      </c>
      <c r="F319" s="7"/>
      <c r="G319" s="9" t="s">
        <v>12</v>
      </c>
      <c r="H319" s="8" t="s">
        <v>13</v>
      </c>
      <c r="I319" s="8" t="s">
        <v>14</v>
      </c>
      <c r="J319" s="8" t="s">
        <v>16</v>
      </c>
    </row>
    <row r="320" customFormat="false" ht="39" hidden="false" customHeight="true" outlineLevel="0" collapsed="false">
      <c r="A320" s="14" t="s">
        <v>295</v>
      </c>
      <c r="B320" s="15" t="s">
        <v>145</v>
      </c>
      <c r="C320" s="14" t="s">
        <v>146</v>
      </c>
      <c r="D320" s="14" t="s">
        <v>147</v>
      </c>
      <c r="E320" s="14"/>
      <c r="F320" s="14"/>
      <c r="G320" s="16" t="s">
        <v>66</v>
      </c>
      <c r="H320" s="37" t="n">
        <v>1</v>
      </c>
      <c r="I320" s="17" t="n">
        <v>84.44</v>
      </c>
      <c r="J320" s="17" t="n">
        <v>84.44</v>
      </c>
    </row>
    <row r="321" customFormat="false" ht="15" hidden="false" customHeight="true" outlineLevel="0" collapsed="false">
      <c r="A321" s="7" t="s">
        <v>488</v>
      </c>
      <c r="B321" s="8" t="s">
        <v>9</v>
      </c>
      <c r="C321" s="7" t="s">
        <v>10</v>
      </c>
      <c r="D321" s="7" t="s">
        <v>489</v>
      </c>
      <c r="E321" s="8" t="s">
        <v>490</v>
      </c>
      <c r="F321" s="9" t="s">
        <v>491</v>
      </c>
      <c r="G321" s="9"/>
      <c r="H321" s="9" t="s">
        <v>492</v>
      </c>
      <c r="I321" s="9"/>
      <c r="J321" s="8" t="s">
        <v>493</v>
      </c>
    </row>
    <row r="322" customFormat="false" ht="15" hidden="false" customHeight="true" outlineLevel="0" collapsed="false">
      <c r="A322" s="7"/>
      <c r="B322" s="7"/>
      <c r="C322" s="7"/>
      <c r="D322" s="7"/>
      <c r="E322" s="7"/>
      <c r="F322" s="8" t="s">
        <v>494</v>
      </c>
      <c r="G322" s="8" t="s">
        <v>495</v>
      </c>
      <c r="H322" s="8" t="s">
        <v>494</v>
      </c>
      <c r="I322" s="8" t="s">
        <v>495</v>
      </c>
      <c r="J322" s="8"/>
    </row>
    <row r="323" customFormat="false" ht="26.1" hidden="false" customHeight="true" outlineLevel="0" collapsed="false">
      <c r="A323" s="38" t="s">
        <v>298</v>
      </c>
      <c r="B323" s="39" t="s">
        <v>496</v>
      </c>
      <c r="C323" s="38" t="s">
        <v>146</v>
      </c>
      <c r="D323" s="38" t="s">
        <v>497</v>
      </c>
      <c r="E323" s="41" t="n">
        <v>1</v>
      </c>
      <c r="F323" s="42" t="n">
        <v>1</v>
      </c>
      <c r="G323" s="42" t="n">
        <v>0</v>
      </c>
      <c r="H323" s="53" t="n">
        <v>61.1406</v>
      </c>
      <c r="I323" s="53" t="n">
        <v>45.4292</v>
      </c>
      <c r="J323" s="53" t="n">
        <v>61.1406</v>
      </c>
    </row>
    <row r="324" customFormat="false" ht="20.1" hidden="false" customHeight="true" outlineLevel="0" collapsed="false">
      <c r="A324" s="25"/>
      <c r="B324" s="25"/>
      <c r="C324" s="25"/>
      <c r="D324" s="25"/>
      <c r="E324" s="25"/>
      <c r="F324" s="25"/>
      <c r="G324" s="25" t="s">
        <v>498</v>
      </c>
      <c r="H324" s="25"/>
      <c r="I324" s="25"/>
      <c r="J324" s="54" t="n">
        <v>61.1406</v>
      </c>
    </row>
    <row r="325" customFormat="false" ht="20.1" hidden="false" customHeight="true" outlineLevel="0" collapsed="false">
      <c r="A325" s="7" t="s">
        <v>499</v>
      </c>
      <c r="B325" s="8" t="s">
        <v>9</v>
      </c>
      <c r="C325" s="7" t="s">
        <v>10</v>
      </c>
      <c r="D325" s="7" t="s">
        <v>314</v>
      </c>
      <c r="E325" s="8" t="s">
        <v>490</v>
      </c>
      <c r="F325" s="8" t="s">
        <v>500</v>
      </c>
      <c r="G325" s="8"/>
      <c r="H325" s="8"/>
      <c r="I325" s="8"/>
      <c r="J325" s="8" t="s">
        <v>493</v>
      </c>
    </row>
    <row r="326" customFormat="false" ht="24" hidden="false" customHeight="true" outlineLevel="0" collapsed="false">
      <c r="A326" s="38" t="s">
        <v>298</v>
      </c>
      <c r="B326" s="39" t="s">
        <v>501</v>
      </c>
      <c r="C326" s="38" t="s">
        <v>146</v>
      </c>
      <c r="D326" s="38" t="s">
        <v>502</v>
      </c>
      <c r="E326" s="41" t="n">
        <v>2</v>
      </c>
      <c r="F326" s="38"/>
      <c r="G326" s="38"/>
      <c r="H326" s="38"/>
      <c r="I326" s="53" t="n">
        <v>19.6111</v>
      </c>
      <c r="J326" s="53" t="n">
        <v>39.2222</v>
      </c>
    </row>
    <row r="327" customFormat="false" ht="20.1" hidden="false" customHeight="true" outlineLevel="0" collapsed="false">
      <c r="A327" s="25"/>
      <c r="B327" s="25"/>
      <c r="C327" s="25"/>
      <c r="D327" s="25"/>
      <c r="E327" s="25"/>
      <c r="F327" s="25"/>
      <c r="G327" s="25" t="s">
        <v>503</v>
      </c>
      <c r="H327" s="25"/>
      <c r="I327" s="25"/>
      <c r="J327" s="54" t="n">
        <v>39.2222</v>
      </c>
    </row>
    <row r="328" customFormat="false" ht="20.1" hidden="false" customHeight="true" outlineLevel="0" collapsed="false">
      <c r="A328" s="25"/>
      <c r="B328" s="25"/>
      <c r="C328" s="25"/>
      <c r="D328" s="25"/>
      <c r="E328" s="25"/>
      <c r="F328" s="25"/>
      <c r="G328" s="25" t="s">
        <v>504</v>
      </c>
      <c r="H328" s="25"/>
      <c r="I328" s="25"/>
      <c r="J328" s="54" t="n">
        <v>0</v>
      </c>
    </row>
    <row r="329" customFormat="false" ht="20.1" hidden="false" customHeight="true" outlineLevel="0" collapsed="false">
      <c r="A329" s="25"/>
      <c r="B329" s="25"/>
      <c r="C329" s="25"/>
      <c r="D329" s="25"/>
      <c r="E329" s="25"/>
      <c r="F329" s="25"/>
      <c r="G329" s="25" t="s">
        <v>505</v>
      </c>
      <c r="H329" s="25"/>
      <c r="I329" s="25"/>
      <c r="J329" s="54" t="n">
        <v>100.3628</v>
      </c>
    </row>
    <row r="330" customFormat="false" ht="20.1" hidden="false" customHeight="true" outlineLevel="0" collapsed="false">
      <c r="A330" s="25"/>
      <c r="B330" s="25"/>
      <c r="C330" s="25"/>
      <c r="D330" s="25"/>
      <c r="E330" s="25"/>
      <c r="F330" s="25"/>
      <c r="G330" s="25" t="s">
        <v>506</v>
      </c>
      <c r="H330" s="25"/>
      <c r="I330" s="25"/>
      <c r="J330" s="54" t="n">
        <v>0</v>
      </c>
    </row>
    <row r="331" customFormat="false" ht="20.1" hidden="false" customHeight="true" outlineLevel="0" collapsed="false">
      <c r="A331" s="25"/>
      <c r="B331" s="25"/>
      <c r="C331" s="25"/>
      <c r="D331" s="25"/>
      <c r="E331" s="25"/>
      <c r="F331" s="25"/>
      <c r="G331" s="25" t="s">
        <v>507</v>
      </c>
      <c r="H331" s="25"/>
      <c r="I331" s="25"/>
      <c r="J331" s="54" t="n">
        <v>0</v>
      </c>
    </row>
    <row r="332" customFormat="false" ht="20.1" hidden="false" customHeight="true" outlineLevel="0" collapsed="false">
      <c r="A332" s="25"/>
      <c r="B332" s="25"/>
      <c r="C332" s="25"/>
      <c r="D332" s="25"/>
      <c r="E332" s="25"/>
      <c r="F332" s="25"/>
      <c r="G332" s="25" t="s">
        <v>508</v>
      </c>
      <c r="H332" s="25"/>
      <c r="I332" s="25"/>
      <c r="J332" s="54" t="n">
        <v>1.1885</v>
      </c>
    </row>
    <row r="333" customFormat="false" ht="20.1" hidden="false" customHeight="true" outlineLevel="0" collapsed="false">
      <c r="A333" s="25"/>
      <c r="B333" s="25"/>
      <c r="C333" s="25"/>
      <c r="D333" s="25"/>
      <c r="E333" s="25"/>
      <c r="F333" s="25"/>
      <c r="G333" s="25" t="s">
        <v>509</v>
      </c>
      <c r="H333" s="25"/>
      <c r="I333" s="25"/>
      <c r="J333" s="54" t="n">
        <v>84.4421</v>
      </c>
    </row>
    <row r="334" customFormat="false" ht="14.25" hidden="false" customHeight="false" outlineLevel="0" collapsed="false">
      <c r="A334" s="43"/>
      <c r="B334" s="43"/>
      <c r="C334" s="43"/>
      <c r="D334" s="43"/>
      <c r="E334" s="43" t="s">
        <v>301</v>
      </c>
      <c r="F334" s="44" t="n">
        <v>17.93</v>
      </c>
      <c r="G334" s="43" t="s">
        <v>302</v>
      </c>
      <c r="H334" s="44" t="n">
        <v>15.07</v>
      </c>
      <c r="I334" s="43" t="s">
        <v>303</v>
      </c>
      <c r="J334" s="44" t="n">
        <v>33.0003197199926</v>
      </c>
    </row>
    <row r="335" customFormat="false" ht="14.25" hidden="false" customHeight="true" outlineLevel="0" collapsed="false">
      <c r="A335" s="43"/>
      <c r="B335" s="43"/>
      <c r="C335" s="43"/>
      <c r="D335" s="43"/>
      <c r="E335" s="43" t="s">
        <v>304</v>
      </c>
      <c r="F335" s="44" t="n">
        <v>27.09</v>
      </c>
      <c r="G335" s="43"/>
      <c r="H335" s="45" t="s">
        <v>305</v>
      </c>
      <c r="I335" s="45"/>
      <c r="J335" s="44" t="n">
        <v>111.53</v>
      </c>
    </row>
    <row r="336" customFormat="false" ht="30" hidden="false" customHeight="true" outlineLevel="0" collapsed="false">
      <c r="A336" s="27"/>
      <c r="B336" s="27"/>
      <c r="C336" s="27"/>
      <c r="D336" s="27"/>
      <c r="E336" s="27"/>
      <c r="F336" s="27"/>
      <c r="G336" s="27" t="s">
        <v>306</v>
      </c>
      <c r="H336" s="46" t="n">
        <v>2</v>
      </c>
      <c r="I336" s="27" t="s">
        <v>307</v>
      </c>
      <c r="J336" s="36" t="n">
        <v>223.06</v>
      </c>
    </row>
    <row r="337" customFormat="false" ht="0.95" hidden="false" customHeight="true" outlineLevel="0" collapsed="false">
      <c r="A337" s="47"/>
      <c r="B337" s="47"/>
      <c r="C337" s="47"/>
      <c r="D337" s="47"/>
      <c r="E337" s="47"/>
      <c r="F337" s="47"/>
      <c r="G337" s="47"/>
      <c r="H337" s="47"/>
      <c r="I337" s="47"/>
      <c r="J337" s="47"/>
    </row>
    <row r="338" customFormat="false" ht="18" hidden="false" customHeight="true" outlineLevel="0" collapsed="false">
      <c r="A338" s="7" t="s">
        <v>148</v>
      </c>
      <c r="B338" s="8" t="s">
        <v>9</v>
      </c>
      <c r="C338" s="7" t="s">
        <v>10</v>
      </c>
      <c r="D338" s="7" t="s">
        <v>11</v>
      </c>
      <c r="E338" s="7" t="s">
        <v>294</v>
      </c>
      <c r="F338" s="7"/>
      <c r="G338" s="9" t="s">
        <v>12</v>
      </c>
      <c r="H338" s="8" t="s">
        <v>13</v>
      </c>
      <c r="I338" s="8" t="s">
        <v>14</v>
      </c>
      <c r="J338" s="8" t="s">
        <v>16</v>
      </c>
    </row>
    <row r="339" customFormat="false" ht="24" hidden="false" customHeight="true" outlineLevel="0" collapsed="false">
      <c r="A339" s="14" t="s">
        <v>295</v>
      </c>
      <c r="B339" s="15" t="s">
        <v>99</v>
      </c>
      <c r="C339" s="14" t="s">
        <v>100</v>
      </c>
      <c r="D339" s="14" t="s">
        <v>101</v>
      </c>
      <c r="E339" s="14" t="s">
        <v>411</v>
      </c>
      <c r="F339" s="14"/>
      <c r="G339" s="16" t="s">
        <v>49</v>
      </c>
      <c r="H339" s="37" t="n">
        <v>1</v>
      </c>
      <c r="I339" s="17" t="n">
        <v>69.53</v>
      </c>
      <c r="J339" s="17" t="n">
        <v>69.53</v>
      </c>
    </row>
    <row r="340" customFormat="false" ht="24" hidden="false" customHeight="true" outlineLevel="0" collapsed="false">
      <c r="A340" s="48" t="s">
        <v>309</v>
      </c>
      <c r="B340" s="49" t="s">
        <v>350</v>
      </c>
      <c r="C340" s="48" t="s">
        <v>30</v>
      </c>
      <c r="D340" s="48" t="s">
        <v>351</v>
      </c>
      <c r="E340" s="48" t="s">
        <v>308</v>
      </c>
      <c r="F340" s="48"/>
      <c r="G340" s="50" t="s">
        <v>36</v>
      </c>
      <c r="H340" s="51" t="n">
        <v>1</v>
      </c>
      <c r="I340" s="52" t="n">
        <v>15.41</v>
      </c>
      <c r="J340" s="52" t="n">
        <v>15.41</v>
      </c>
    </row>
    <row r="341" customFormat="false" ht="39" hidden="false" customHeight="true" outlineLevel="0" collapsed="false">
      <c r="A341" s="38" t="s">
        <v>298</v>
      </c>
      <c r="B341" s="39" t="s">
        <v>412</v>
      </c>
      <c r="C341" s="38" t="s">
        <v>30</v>
      </c>
      <c r="D341" s="38" t="s">
        <v>413</v>
      </c>
      <c r="E341" s="38" t="s">
        <v>321</v>
      </c>
      <c r="F341" s="38"/>
      <c r="G341" s="40" t="s">
        <v>24</v>
      </c>
      <c r="H341" s="41" t="n">
        <v>1</v>
      </c>
      <c r="I341" s="42" t="n">
        <v>48.87</v>
      </c>
      <c r="J341" s="42" t="n">
        <v>48.87</v>
      </c>
    </row>
    <row r="342" customFormat="false" ht="26.1" hidden="false" customHeight="true" outlineLevel="0" collapsed="false">
      <c r="A342" s="38" t="s">
        <v>298</v>
      </c>
      <c r="B342" s="39" t="s">
        <v>414</v>
      </c>
      <c r="C342" s="38" t="s">
        <v>30</v>
      </c>
      <c r="D342" s="38" t="s">
        <v>415</v>
      </c>
      <c r="E342" s="38" t="s">
        <v>321</v>
      </c>
      <c r="F342" s="38"/>
      <c r="G342" s="40" t="s">
        <v>24</v>
      </c>
      <c r="H342" s="41" t="n">
        <v>1</v>
      </c>
      <c r="I342" s="42" t="n">
        <v>5.25</v>
      </c>
      <c r="J342" s="42" t="n">
        <v>5.25</v>
      </c>
    </row>
    <row r="343" customFormat="false" ht="14.25" hidden="false" customHeight="false" outlineLevel="0" collapsed="false">
      <c r="A343" s="43"/>
      <c r="B343" s="43"/>
      <c r="C343" s="43"/>
      <c r="D343" s="43"/>
      <c r="E343" s="43" t="s">
        <v>301</v>
      </c>
      <c r="F343" s="44" t="n">
        <v>6.1</v>
      </c>
      <c r="G343" s="43" t="s">
        <v>302</v>
      </c>
      <c r="H343" s="44" t="n">
        <v>5.13</v>
      </c>
      <c r="I343" s="43" t="s">
        <v>303</v>
      </c>
      <c r="J343" s="44" t="n">
        <v>11.22</v>
      </c>
    </row>
    <row r="344" customFormat="false" ht="14.25" hidden="false" customHeight="true" outlineLevel="0" collapsed="false">
      <c r="A344" s="43"/>
      <c r="B344" s="43"/>
      <c r="C344" s="43"/>
      <c r="D344" s="43"/>
      <c r="E344" s="43" t="s">
        <v>304</v>
      </c>
      <c r="F344" s="44" t="n">
        <v>22.31</v>
      </c>
      <c r="G344" s="43"/>
      <c r="H344" s="45" t="s">
        <v>305</v>
      </c>
      <c r="I344" s="45"/>
      <c r="J344" s="44" t="n">
        <v>91.84</v>
      </c>
    </row>
    <row r="345" customFormat="false" ht="30" hidden="false" customHeight="true" outlineLevel="0" collapsed="false">
      <c r="A345" s="27"/>
      <c r="B345" s="27"/>
      <c r="C345" s="27"/>
      <c r="D345" s="27"/>
      <c r="E345" s="27"/>
      <c r="F345" s="27"/>
      <c r="G345" s="27" t="s">
        <v>306</v>
      </c>
      <c r="H345" s="46" t="n">
        <v>4</v>
      </c>
      <c r="I345" s="27" t="s">
        <v>307</v>
      </c>
      <c r="J345" s="36" t="n">
        <v>367.36</v>
      </c>
    </row>
    <row r="346" customFormat="false" ht="0.95" hidden="false" customHeight="true" outlineLevel="0" collapsed="false">
      <c r="A346" s="47"/>
      <c r="B346" s="47"/>
      <c r="C346" s="47"/>
      <c r="D346" s="47"/>
      <c r="E346" s="47"/>
      <c r="F346" s="47"/>
      <c r="G346" s="47"/>
      <c r="H346" s="47"/>
      <c r="I346" s="47"/>
      <c r="J346" s="47"/>
    </row>
    <row r="347" customFormat="false" ht="18" hidden="false" customHeight="true" outlineLevel="0" collapsed="false">
      <c r="A347" s="7" t="s">
        <v>149</v>
      </c>
      <c r="B347" s="8" t="s">
        <v>9</v>
      </c>
      <c r="C347" s="7" t="s">
        <v>10</v>
      </c>
      <c r="D347" s="7" t="s">
        <v>11</v>
      </c>
      <c r="E347" s="7" t="s">
        <v>294</v>
      </c>
      <c r="F347" s="7"/>
      <c r="G347" s="9" t="s">
        <v>12</v>
      </c>
      <c r="H347" s="8" t="s">
        <v>13</v>
      </c>
      <c r="I347" s="8" t="s">
        <v>14</v>
      </c>
      <c r="J347" s="8" t="s">
        <v>16</v>
      </c>
    </row>
    <row r="348" customFormat="false" ht="26.1" hidden="false" customHeight="true" outlineLevel="0" collapsed="false">
      <c r="A348" s="14" t="s">
        <v>295</v>
      </c>
      <c r="B348" s="15" t="s">
        <v>103</v>
      </c>
      <c r="C348" s="14" t="s">
        <v>56</v>
      </c>
      <c r="D348" s="14" t="s">
        <v>104</v>
      </c>
      <c r="E348" s="14" t="s">
        <v>416</v>
      </c>
      <c r="F348" s="14"/>
      <c r="G348" s="16" t="s">
        <v>49</v>
      </c>
      <c r="H348" s="37" t="n">
        <v>1</v>
      </c>
      <c r="I348" s="17" t="n">
        <v>142.77</v>
      </c>
      <c r="J348" s="17" t="n">
        <v>142.77</v>
      </c>
    </row>
    <row r="349" customFormat="false" ht="24" hidden="false" customHeight="true" outlineLevel="0" collapsed="false">
      <c r="A349" s="48" t="s">
        <v>309</v>
      </c>
      <c r="B349" s="49" t="s">
        <v>350</v>
      </c>
      <c r="C349" s="48" t="s">
        <v>30</v>
      </c>
      <c r="D349" s="48" t="s">
        <v>351</v>
      </c>
      <c r="E349" s="48" t="s">
        <v>308</v>
      </c>
      <c r="F349" s="48"/>
      <c r="G349" s="50" t="s">
        <v>36</v>
      </c>
      <c r="H349" s="51" t="n">
        <v>2.5</v>
      </c>
      <c r="I349" s="52" t="n">
        <v>15.41</v>
      </c>
      <c r="J349" s="52" t="n">
        <v>38.52</v>
      </c>
    </row>
    <row r="350" customFormat="false" ht="26.1" hidden="false" customHeight="true" outlineLevel="0" collapsed="false">
      <c r="A350" s="48" t="s">
        <v>309</v>
      </c>
      <c r="B350" s="49" t="s">
        <v>417</v>
      </c>
      <c r="C350" s="48" t="s">
        <v>30</v>
      </c>
      <c r="D350" s="48" t="s">
        <v>418</v>
      </c>
      <c r="E350" s="48" t="s">
        <v>308</v>
      </c>
      <c r="F350" s="48"/>
      <c r="G350" s="50" t="s">
        <v>36</v>
      </c>
      <c r="H350" s="51" t="n">
        <v>5</v>
      </c>
      <c r="I350" s="52" t="n">
        <v>14.73</v>
      </c>
      <c r="J350" s="52" t="n">
        <v>73.65</v>
      </c>
    </row>
    <row r="351" customFormat="false" ht="26.1" hidden="false" customHeight="true" outlineLevel="0" collapsed="false">
      <c r="A351" s="38" t="s">
        <v>298</v>
      </c>
      <c r="B351" s="39" t="s">
        <v>419</v>
      </c>
      <c r="C351" s="38" t="s">
        <v>56</v>
      </c>
      <c r="D351" s="38" t="s">
        <v>420</v>
      </c>
      <c r="E351" s="38" t="s">
        <v>300</v>
      </c>
      <c r="F351" s="38"/>
      <c r="G351" s="40" t="s">
        <v>421</v>
      </c>
      <c r="H351" s="41" t="n">
        <v>5</v>
      </c>
      <c r="I351" s="42" t="n">
        <v>6.12</v>
      </c>
      <c r="J351" s="42" t="n">
        <v>30.6</v>
      </c>
    </row>
    <row r="352" customFormat="false" ht="14.25" hidden="false" customHeight="false" outlineLevel="0" collapsed="false">
      <c r="A352" s="43"/>
      <c r="B352" s="43"/>
      <c r="C352" s="43"/>
      <c r="D352" s="43"/>
      <c r="E352" s="43" t="s">
        <v>301</v>
      </c>
      <c r="F352" s="44" t="n">
        <v>46.62</v>
      </c>
      <c r="G352" s="43" t="s">
        <v>302</v>
      </c>
      <c r="H352" s="44" t="n">
        <v>39.18</v>
      </c>
      <c r="I352" s="43" t="s">
        <v>303</v>
      </c>
      <c r="J352" s="44" t="n">
        <v>85.8</v>
      </c>
    </row>
    <row r="353" customFormat="false" ht="14.25" hidden="false" customHeight="true" outlineLevel="0" collapsed="false">
      <c r="A353" s="43"/>
      <c r="B353" s="43"/>
      <c r="C353" s="43"/>
      <c r="D353" s="43"/>
      <c r="E353" s="43" t="s">
        <v>304</v>
      </c>
      <c r="F353" s="44" t="n">
        <v>45.81</v>
      </c>
      <c r="G353" s="43"/>
      <c r="H353" s="45" t="s">
        <v>305</v>
      </c>
      <c r="I353" s="45"/>
      <c r="J353" s="44" t="n">
        <v>188.58</v>
      </c>
    </row>
    <row r="354" customFormat="false" ht="30" hidden="false" customHeight="true" outlineLevel="0" collapsed="false">
      <c r="A354" s="27"/>
      <c r="B354" s="27"/>
      <c r="C354" s="27"/>
      <c r="D354" s="27"/>
      <c r="E354" s="27"/>
      <c r="F354" s="27"/>
      <c r="G354" s="27" t="s">
        <v>306</v>
      </c>
      <c r="H354" s="46" t="n">
        <v>4</v>
      </c>
      <c r="I354" s="27" t="s">
        <v>307</v>
      </c>
      <c r="J354" s="36" t="n">
        <v>754.32</v>
      </c>
    </row>
    <row r="355" customFormat="false" ht="0.95" hidden="false" customHeight="true" outlineLevel="0" collapsed="false">
      <c r="A355" s="47"/>
      <c r="B355" s="47"/>
      <c r="C355" s="47"/>
      <c r="D355" s="47"/>
      <c r="E355" s="47"/>
      <c r="F355" s="47"/>
      <c r="G355" s="47"/>
      <c r="H355" s="47"/>
      <c r="I355" s="47"/>
      <c r="J355" s="47"/>
    </row>
    <row r="356" customFormat="false" ht="18" hidden="false" customHeight="true" outlineLevel="0" collapsed="false">
      <c r="A356" s="7" t="s">
        <v>150</v>
      </c>
      <c r="B356" s="8" t="s">
        <v>9</v>
      </c>
      <c r="C356" s="7" t="s">
        <v>10</v>
      </c>
      <c r="D356" s="7" t="s">
        <v>11</v>
      </c>
      <c r="E356" s="7" t="s">
        <v>294</v>
      </c>
      <c r="F356" s="7"/>
      <c r="G356" s="9" t="s">
        <v>12</v>
      </c>
      <c r="H356" s="8" t="s">
        <v>13</v>
      </c>
      <c r="I356" s="8" t="s">
        <v>14</v>
      </c>
      <c r="J356" s="8" t="s">
        <v>16</v>
      </c>
    </row>
    <row r="357" customFormat="false" ht="39" hidden="false" customHeight="true" outlineLevel="0" collapsed="false">
      <c r="A357" s="14" t="s">
        <v>295</v>
      </c>
      <c r="B357" s="15" t="s">
        <v>106</v>
      </c>
      <c r="C357" s="14" t="s">
        <v>30</v>
      </c>
      <c r="D357" s="14" t="s">
        <v>107</v>
      </c>
      <c r="E357" s="14" t="s">
        <v>347</v>
      </c>
      <c r="F357" s="14"/>
      <c r="G357" s="16" t="s">
        <v>49</v>
      </c>
      <c r="H357" s="37" t="n">
        <v>1</v>
      </c>
      <c r="I357" s="17" t="n">
        <v>152.4</v>
      </c>
      <c r="J357" s="17" t="n">
        <v>152.4</v>
      </c>
    </row>
    <row r="358" customFormat="false" ht="39" hidden="false" customHeight="true" outlineLevel="0" collapsed="false">
      <c r="A358" s="48" t="s">
        <v>309</v>
      </c>
      <c r="B358" s="49" t="s">
        <v>422</v>
      </c>
      <c r="C358" s="48" t="s">
        <v>30</v>
      </c>
      <c r="D358" s="48" t="s">
        <v>423</v>
      </c>
      <c r="E358" s="48" t="s">
        <v>402</v>
      </c>
      <c r="F358" s="48"/>
      <c r="G358" s="50" t="s">
        <v>403</v>
      </c>
      <c r="H358" s="51" t="n">
        <v>0.063</v>
      </c>
      <c r="I358" s="52" t="n">
        <v>19.41</v>
      </c>
      <c r="J358" s="52" t="n">
        <v>1.22</v>
      </c>
    </row>
    <row r="359" customFormat="false" ht="39" hidden="false" customHeight="true" outlineLevel="0" collapsed="false">
      <c r="A359" s="48" t="s">
        <v>309</v>
      </c>
      <c r="B359" s="49" t="s">
        <v>424</v>
      </c>
      <c r="C359" s="48" t="s">
        <v>30</v>
      </c>
      <c r="D359" s="48" t="s">
        <v>425</v>
      </c>
      <c r="E359" s="48" t="s">
        <v>402</v>
      </c>
      <c r="F359" s="48"/>
      <c r="G359" s="50" t="s">
        <v>406</v>
      </c>
      <c r="H359" s="51" t="n">
        <v>0.255</v>
      </c>
      <c r="I359" s="52" t="n">
        <v>18.38</v>
      </c>
      <c r="J359" s="52" t="n">
        <v>4.68</v>
      </c>
    </row>
    <row r="360" customFormat="false" ht="26.1" hidden="false" customHeight="true" outlineLevel="0" collapsed="false">
      <c r="A360" s="48" t="s">
        <v>309</v>
      </c>
      <c r="B360" s="49" t="s">
        <v>363</v>
      </c>
      <c r="C360" s="48" t="s">
        <v>30</v>
      </c>
      <c r="D360" s="48" t="s">
        <v>364</v>
      </c>
      <c r="E360" s="48" t="s">
        <v>308</v>
      </c>
      <c r="F360" s="48"/>
      <c r="G360" s="50" t="s">
        <v>36</v>
      </c>
      <c r="H360" s="51" t="n">
        <v>0.25</v>
      </c>
      <c r="I360" s="52" t="n">
        <v>15.33</v>
      </c>
      <c r="J360" s="52" t="n">
        <v>3.83</v>
      </c>
    </row>
    <row r="361" customFormat="false" ht="24" hidden="false" customHeight="true" outlineLevel="0" collapsed="false">
      <c r="A361" s="48" t="s">
        <v>309</v>
      </c>
      <c r="B361" s="49" t="s">
        <v>348</v>
      </c>
      <c r="C361" s="48" t="s">
        <v>30</v>
      </c>
      <c r="D361" s="48" t="s">
        <v>349</v>
      </c>
      <c r="E361" s="48" t="s">
        <v>308</v>
      </c>
      <c r="F361" s="48"/>
      <c r="G361" s="50" t="s">
        <v>36</v>
      </c>
      <c r="H361" s="51" t="n">
        <v>1.18</v>
      </c>
      <c r="I361" s="52" t="n">
        <v>19.18</v>
      </c>
      <c r="J361" s="52" t="n">
        <v>22.63</v>
      </c>
    </row>
    <row r="362" customFormat="false" ht="39" hidden="false" customHeight="true" outlineLevel="0" collapsed="false">
      <c r="A362" s="38" t="s">
        <v>298</v>
      </c>
      <c r="B362" s="39" t="s">
        <v>426</v>
      </c>
      <c r="C362" s="38" t="s">
        <v>30</v>
      </c>
      <c r="D362" s="38" t="s">
        <v>427</v>
      </c>
      <c r="E362" s="38" t="s">
        <v>321</v>
      </c>
      <c r="F362" s="38"/>
      <c r="G362" s="40" t="s">
        <v>49</v>
      </c>
      <c r="H362" s="41" t="n">
        <v>1.336</v>
      </c>
      <c r="I362" s="42" t="n">
        <v>27.53</v>
      </c>
      <c r="J362" s="42" t="n">
        <v>36.78</v>
      </c>
    </row>
    <row r="363" customFormat="false" ht="26.1" hidden="false" customHeight="true" outlineLevel="0" collapsed="false">
      <c r="A363" s="38" t="s">
        <v>298</v>
      </c>
      <c r="B363" s="39" t="s">
        <v>354</v>
      </c>
      <c r="C363" s="38" t="s">
        <v>30</v>
      </c>
      <c r="D363" s="38" t="s">
        <v>355</v>
      </c>
      <c r="E363" s="38" t="s">
        <v>321</v>
      </c>
      <c r="F363" s="38"/>
      <c r="G363" s="40" t="s">
        <v>77</v>
      </c>
      <c r="H363" s="41" t="n">
        <v>2.308</v>
      </c>
      <c r="I363" s="42" t="n">
        <v>14.16</v>
      </c>
      <c r="J363" s="42" t="n">
        <v>32.68</v>
      </c>
    </row>
    <row r="364" customFormat="false" ht="24" hidden="false" customHeight="true" outlineLevel="0" collapsed="false">
      <c r="A364" s="38" t="s">
        <v>298</v>
      </c>
      <c r="B364" s="39" t="s">
        <v>428</v>
      </c>
      <c r="C364" s="38" t="s">
        <v>30</v>
      </c>
      <c r="D364" s="38" t="s">
        <v>429</v>
      </c>
      <c r="E364" s="38" t="s">
        <v>321</v>
      </c>
      <c r="F364" s="38"/>
      <c r="G364" s="40" t="s">
        <v>170</v>
      </c>
      <c r="H364" s="41" t="n">
        <v>0.208</v>
      </c>
      <c r="I364" s="42" t="n">
        <v>23.4</v>
      </c>
      <c r="J364" s="42" t="n">
        <v>4.86</v>
      </c>
    </row>
    <row r="365" customFormat="false" ht="26.1" hidden="false" customHeight="true" outlineLevel="0" collapsed="false">
      <c r="A365" s="38" t="s">
        <v>298</v>
      </c>
      <c r="B365" s="39" t="s">
        <v>430</v>
      </c>
      <c r="C365" s="38" t="s">
        <v>30</v>
      </c>
      <c r="D365" s="38" t="s">
        <v>431</v>
      </c>
      <c r="E365" s="38" t="s">
        <v>321</v>
      </c>
      <c r="F365" s="38"/>
      <c r="G365" s="40" t="s">
        <v>77</v>
      </c>
      <c r="H365" s="41" t="n">
        <v>9.237</v>
      </c>
      <c r="I365" s="42" t="n">
        <v>4.95</v>
      </c>
      <c r="J365" s="42" t="n">
        <v>45.72</v>
      </c>
    </row>
    <row r="366" customFormat="false" ht="14.25" hidden="false" customHeight="false" outlineLevel="0" collapsed="false">
      <c r="A366" s="43"/>
      <c r="B366" s="43"/>
      <c r="C366" s="43"/>
      <c r="D366" s="43"/>
      <c r="E366" s="43" t="s">
        <v>301</v>
      </c>
      <c r="F366" s="44" t="n">
        <v>13.72</v>
      </c>
      <c r="G366" s="43" t="s">
        <v>302</v>
      </c>
      <c r="H366" s="44" t="n">
        <v>11.53</v>
      </c>
      <c r="I366" s="43" t="s">
        <v>303</v>
      </c>
      <c r="J366" s="44" t="n">
        <v>25.25</v>
      </c>
    </row>
    <row r="367" customFormat="false" ht="14.25" hidden="false" customHeight="true" outlineLevel="0" collapsed="false">
      <c r="A367" s="43"/>
      <c r="B367" s="43"/>
      <c r="C367" s="43"/>
      <c r="D367" s="43"/>
      <c r="E367" s="43" t="s">
        <v>304</v>
      </c>
      <c r="F367" s="44" t="n">
        <v>48.9</v>
      </c>
      <c r="G367" s="43"/>
      <c r="H367" s="45" t="s">
        <v>305</v>
      </c>
      <c r="I367" s="45"/>
      <c r="J367" s="44" t="n">
        <v>201.3</v>
      </c>
    </row>
    <row r="368" customFormat="false" ht="30" hidden="false" customHeight="true" outlineLevel="0" collapsed="false">
      <c r="A368" s="27"/>
      <c r="B368" s="27"/>
      <c r="C368" s="27"/>
      <c r="D368" s="27"/>
      <c r="E368" s="27"/>
      <c r="F368" s="27"/>
      <c r="G368" s="27" t="s">
        <v>306</v>
      </c>
      <c r="H368" s="46" t="n">
        <v>4</v>
      </c>
      <c r="I368" s="27" t="s">
        <v>307</v>
      </c>
      <c r="J368" s="36" t="n">
        <v>805.2</v>
      </c>
    </row>
    <row r="369" customFormat="false" ht="0.95" hidden="false" customHeight="true" outlineLevel="0" collapsed="false">
      <c r="A369" s="47"/>
      <c r="B369" s="47"/>
      <c r="C369" s="47"/>
      <c r="D369" s="47"/>
      <c r="E369" s="47"/>
      <c r="F369" s="47"/>
      <c r="G369" s="47"/>
      <c r="H369" s="47"/>
      <c r="I369" s="47"/>
      <c r="J369" s="47"/>
    </row>
    <row r="370" customFormat="false" ht="18" hidden="false" customHeight="true" outlineLevel="0" collapsed="false">
      <c r="A370" s="7" t="s">
        <v>151</v>
      </c>
      <c r="B370" s="8" t="s">
        <v>9</v>
      </c>
      <c r="C370" s="7" t="s">
        <v>10</v>
      </c>
      <c r="D370" s="7" t="s">
        <v>11</v>
      </c>
      <c r="E370" s="7" t="s">
        <v>294</v>
      </c>
      <c r="F370" s="7"/>
      <c r="G370" s="9" t="s">
        <v>12</v>
      </c>
      <c r="H370" s="8" t="s">
        <v>13</v>
      </c>
      <c r="I370" s="8" t="s">
        <v>14</v>
      </c>
      <c r="J370" s="8" t="s">
        <v>16</v>
      </c>
    </row>
    <row r="371" customFormat="false" ht="26.1" hidden="false" customHeight="true" outlineLevel="0" collapsed="false">
      <c r="A371" s="14" t="s">
        <v>295</v>
      </c>
      <c r="B371" s="15" t="s">
        <v>109</v>
      </c>
      <c r="C371" s="14" t="s">
        <v>110</v>
      </c>
      <c r="D371" s="14" t="s">
        <v>111</v>
      </c>
      <c r="E371" s="14" t="s">
        <v>432</v>
      </c>
      <c r="F371" s="14"/>
      <c r="G371" s="16" t="s">
        <v>49</v>
      </c>
      <c r="H371" s="37" t="n">
        <v>1</v>
      </c>
      <c r="I371" s="17" t="n">
        <v>207.7</v>
      </c>
      <c r="J371" s="17" t="n">
        <v>207.7</v>
      </c>
    </row>
    <row r="372" customFormat="false" ht="24" hidden="false" customHeight="true" outlineLevel="0" collapsed="false">
      <c r="A372" s="48" t="s">
        <v>309</v>
      </c>
      <c r="B372" s="49" t="s">
        <v>433</v>
      </c>
      <c r="C372" s="48" t="s">
        <v>30</v>
      </c>
      <c r="D372" s="48" t="s">
        <v>434</v>
      </c>
      <c r="E372" s="48" t="s">
        <v>308</v>
      </c>
      <c r="F372" s="48"/>
      <c r="G372" s="50" t="s">
        <v>36</v>
      </c>
      <c r="H372" s="51" t="n">
        <v>1</v>
      </c>
      <c r="I372" s="52" t="n">
        <v>15.5</v>
      </c>
      <c r="J372" s="52" t="n">
        <v>15.5</v>
      </c>
    </row>
    <row r="373" customFormat="false" ht="24" hidden="false" customHeight="true" outlineLevel="0" collapsed="false">
      <c r="A373" s="48" t="s">
        <v>309</v>
      </c>
      <c r="B373" s="49" t="s">
        <v>435</v>
      </c>
      <c r="C373" s="48" t="s">
        <v>30</v>
      </c>
      <c r="D373" s="48" t="s">
        <v>436</v>
      </c>
      <c r="E373" s="48" t="s">
        <v>308</v>
      </c>
      <c r="F373" s="48"/>
      <c r="G373" s="50" t="s">
        <v>36</v>
      </c>
      <c r="H373" s="51" t="n">
        <v>1</v>
      </c>
      <c r="I373" s="52" t="n">
        <v>19.37</v>
      </c>
      <c r="J373" s="52" t="n">
        <v>19.37</v>
      </c>
    </row>
    <row r="374" customFormat="false" ht="24" hidden="false" customHeight="true" outlineLevel="0" collapsed="false">
      <c r="A374" s="48" t="s">
        <v>309</v>
      </c>
      <c r="B374" s="49" t="s">
        <v>409</v>
      </c>
      <c r="C374" s="48" t="s">
        <v>30</v>
      </c>
      <c r="D374" s="48" t="s">
        <v>410</v>
      </c>
      <c r="E374" s="48" t="s">
        <v>308</v>
      </c>
      <c r="F374" s="48"/>
      <c r="G374" s="50" t="s">
        <v>36</v>
      </c>
      <c r="H374" s="51" t="n">
        <v>1</v>
      </c>
      <c r="I374" s="52" t="n">
        <v>19.49</v>
      </c>
      <c r="J374" s="52" t="n">
        <v>19.49</v>
      </c>
    </row>
    <row r="375" customFormat="false" ht="24" hidden="false" customHeight="true" outlineLevel="0" collapsed="false">
      <c r="A375" s="38" t="s">
        <v>298</v>
      </c>
      <c r="B375" s="39" t="s">
        <v>437</v>
      </c>
      <c r="C375" s="38" t="s">
        <v>110</v>
      </c>
      <c r="D375" s="38" t="s">
        <v>438</v>
      </c>
      <c r="E375" s="38" t="s">
        <v>321</v>
      </c>
      <c r="F375" s="38"/>
      <c r="G375" s="40" t="s">
        <v>49</v>
      </c>
      <c r="H375" s="41" t="n">
        <v>1</v>
      </c>
      <c r="I375" s="42" t="n">
        <v>0.57</v>
      </c>
      <c r="J375" s="42" t="n">
        <v>0.57</v>
      </c>
    </row>
    <row r="376" customFormat="false" ht="26.1" hidden="false" customHeight="true" outlineLevel="0" collapsed="false">
      <c r="A376" s="38" t="s">
        <v>298</v>
      </c>
      <c r="B376" s="39" t="s">
        <v>439</v>
      </c>
      <c r="C376" s="38" t="s">
        <v>237</v>
      </c>
      <c r="D376" s="38" t="s">
        <v>440</v>
      </c>
      <c r="E376" s="38" t="s">
        <v>321</v>
      </c>
      <c r="F376" s="38"/>
      <c r="G376" s="40" t="s">
        <v>441</v>
      </c>
      <c r="H376" s="41" t="n">
        <v>1</v>
      </c>
      <c r="I376" s="42" t="n">
        <v>76.55</v>
      </c>
      <c r="J376" s="42" t="n">
        <v>76.55</v>
      </c>
    </row>
    <row r="377" customFormat="false" ht="26.1" hidden="false" customHeight="true" outlineLevel="0" collapsed="false">
      <c r="A377" s="38" t="s">
        <v>298</v>
      </c>
      <c r="B377" s="39" t="s">
        <v>442</v>
      </c>
      <c r="C377" s="38" t="s">
        <v>30</v>
      </c>
      <c r="D377" s="38" t="s">
        <v>443</v>
      </c>
      <c r="E377" s="38" t="s">
        <v>321</v>
      </c>
      <c r="F377" s="38"/>
      <c r="G377" s="40" t="s">
        <v>170</v>
      </c>
      <c r="H377" s="41" t="n">
        <v>1</v>
      </c>
      <c r="I377" s="42" t="n">
        <v>5.44</v>
      </c>
      <c r="J377" s="42" t="n">
        <v>5.44</v>
      </c>
    </row>
    <row r="378" customFormat="false" ht="26.1" hidden="false" customHeight="true" outlineLevel="0" collapsed="false">
      <c r="A378" s="38" t="s">
        <v>298</v>
      </c>
      <c r="B378" s="39" t="s">
        <v>444</v>
      </c>
      <c r="C378" s="38" t="s">
        <v>30</v>
      </c>
      <c r="D378" s="38" t="s">
        <v>445</v>
      </c>
      <c r="E378" s="38" t="s">
        <v>321</v>
      </c>
      <c r="F378" s="38"/>
      <c r="G378" s="40" t="s">
        <v>170</v>
      </c>
      <c r="H378" s="41" t="n">
        <v>1</v>
      </c>
      <c r="I378" s="42" t="n">
        <v>70.78</v>
      </c>
      <c r="J378" s="42" t="n">
        <v>70.78</v>
      </c>
    </row>
    <row r="379" customFormat="false" ht="14.25" hidden="false" customHeight="false" outlineLevel="0" collapsed="false">
      <c r="A379" s="43"/>
      <c r="B379" s="43"/>
      <c r="C379" s="43"/>
      <c r="D379" s="43"/>
      <c r="E379" s="43" t="s">
        <v>301</v>
      </c>
      <c r="F379" s="44" t="n">
        <v>22.43</v>
      </c>
      <c r="G379" s="43" t="s">
        <v>302</v>
      </c>
      <c r="H379" s="44" t="n">
        <v>18.85</v>
      </c>
      <c r="I379" s="43" t="s">
        <v>303</v>
      </c>
      <c r="J379" s="44" t="n">
        <v>41.28</v>
      </c>
    </row>
    <row r="380" customFormat="false" ht="14.25" hidden="false" customHeight="true" outlineLevel="0" collapsed="false">
      <c r="A380" s="43"/>
      <c r="B380" s="43"/>
      <c r="C380" s="43"/>
      <c r="D380" s="43"/>
      <c r="E380" s="43" t="s">
        <v>304</v>
      </c>
      <c r="F380" s="44" t="n">
        <v>66.65</v>
      </c>
      <c r="G380" s="43"/>
      <c r="H380" s="45" t="s">
        <v>305</v>
      </c>
      <c r="I380" s="45"/>
      <c r="J380" s="44" t="n">
        <v>274.35</v>
      </c>
    </row>
    <row r="381" customFormat="false" ht="30" hidden="false" customHeight="true" outlineLevel="0" collapsed="false">
      <c r="A381" s="27"/>
      <c r="B381" s="27"/>
      <c r="C381" s="27"/>
      <c r="D381" s="27"/>
      <c r="E381" s="27"/>
      <c r="F381" s="27"/>
      <c r="G381" s="27" t="s">
        <v>306</v>
      </c>
      <c r="H381" s="46" t="n">
        <v>4</v>
      </c>
      <c r="I381" s="27" t="s">
        <v>307</v>
      </c>
      <c r="J381" s="36" t="n">
        <v>1097.4</v>
      </c>
    </row>
    <row r="382" customFormat="false" ht="0.95" hidden="false" customHeight="true" outlineLevel="0" collapsed="false">
      <c r="A382" s="47"/>
      <c r="B382" s="47"/>
      <c r="C382" s="47"/>
      <c r="D382" s="47"/>
      <c r="E382" s="47"/>
      <c r="F382" s="47"/>
      <c r="G382" s="47"/>
      <c r="H382" s="47"/>
      <c r="I382" s="47"/>
      <c r="J382" s="47"/>
    </row>
    <row r="383" customFormat="false" ht="18" hidden="false" customHeight="true" outlineLevel="0" collapsed="false">
      <c r="A383" s="7" t="s">
        <v>152</v>
      </c>
      <c r="B383" s="8" t="s">
        <v>9</v>
      </c>
      <c r="C383" s="7" t="s">
        <v>10</v>
      </c>
      <c r="D383" s="7" t="s">
        <v>11</v>
      </c>
      <c r="E383" s="7" t="s">
        <v>294</v>
      </c>
      <c r="F383" s="7"/>
      <c r="G383" s="9" t="s">
        <v>12</v>
      </c>
      <c r="H383" s="8" t="s">
        <v>13</v>
      </c>
      <c r="I383" s="8" t="s">
        <v>14</v>
      </c>
      <c r="J383" s="8" t="s">
        <v>16</v>
      </c>
    </row>
    <row r="384" customFormat="false" ht="24" hidden="false" customHeight="true" outlineLevel="0" collapsed="false">
      <c r="A384" s="14" t="s">
        <v>295</v>
      </c>
      <c r="B384" s="15" t="s">
        <v>153</v>
      </c>
      <c r="C384" s="14" t="s">
        <v>22</v>
      </c>
      <c r="D384" s="14" t="s">
        <v>154</v>
      </c>
      <c r="E384" s="14" t="s">
        <v>347</v>
      </c>
      <c r="F384" s="14"/>
      <c r="G384" s="16" t="s">
        <v>115</v>
      </c>
      <c r="H384" s="37" t="n">
        <v>1</v>
      </c>
      <c r="I384" s="17" t="n">
        <v>31.11</v>
      </c>
      <c r="J384" s="17" t="n">
        <v>31.11</v>
      </c>
    </row>
    <row r="385" customFormat="false" ht="39" hidden="false" customHeight="true" outlineLevel="0" collapsed="false">
      <c r="A385" s="48" t="s">
        <v>309</v>
      </c>
      <c r="B385" s="49" t="s">
        <v>449</v>
      </c>
      <c r="C385" s="48" t="s">
        <v>30</v>
      </c>
      <c r="D385" s="48" t="s">
        <v>450</v>
      </c>
      <c r="E385" s="48" t="s">
        <v>451</v>
      </c>
      <c r="F385" s="48"/>
      <c r="G385" s="50" t="s">
        <v>49</v>
      </c>
      <c r="H385" s="51" t="n">
        <v>0.0333773</v>
      </c>
      <c r="I385" s="52" t="n">
        <v>34.03</v>
      </c>
      <c r="J385" s="52" t="n">
        <v>1.13</v>
      </c>
    </row>
    <row r="386" customFormat="false" ht="39" hidden="false" customHeight="true" outlineLevel="0" collapsed="false">
      <c r="A386" s="48" t="s">
        <v>309</v>
      </c>
      <c r="B386" s="49" t="s">
        <v>510</v>
      </c>
      <c r="C386" s="48" t="s">
        <v>30</v>
      </c>
      <c r="D386" s="48" t="s">
        <v>511</v>
      </c>
      <c r="E386" s="48" t="s">
        <v>402</v>
      </c>
      <c r="F386" s="48"/>
      <c r="G386" s="50" t="s">
        <v>403</v>
      </c>
      <c r="H386" s="51" t="n">
        <v>0.025</v>
      </c>
      <c r="I386" s="52" t="n">
        <v>36.18</v>
      </c>
      <c r="J386" s="52" t="n">
        <v>0.9</v>
      </c>
    </row>
    <row r="387" customFormat="false" ht="26.1" hidden="false" customHeight="true" outlineLevel="0" collapsed="false">
      <c r="A387" s="48" t="s">
        <v>309</v>
      </c>
      <c r="B387" s="49" t="s">
        <v>512</v>
      </c>
      <c r="C387" s="48" t="s">
        <v>30</v>
      </c>
      <c r="D387" s="48" t="s">
        <v>513</v>
      </c>
      <c r="E387" s="48" t="s">
        <v>402</v>
      </c>
      <c r="F387" s="48"/>
      <c r="G387" s="50" t="s">
        <v>403</v>
      </c>
      <c r="H387" s="51" t="n">
        <v>0.5</v>
      </c>
      <c r="I387" s="52" t="n">
        <v>0.05</v>
      </c>
      <c r="J387" s="52" t="n">
        <v>0.02</v>
      </c>
    </row>
    <row r="388" customFormat="false" ht="26.1" hidden="false" customHeight="true" outlineLevel="0" collapsed="false">
      <c r="A388" s="48" t="s">
        <v>309</v>
      </c>
      <c r="B388" s="49" t="s">
        <v>514</v>
      </c>
      <c r="C388" s="48" t="s">
        <v>30</v>
      </c>
      <c r="D388" s="48" t="s">
        <v>515</v>
      </c>
      <c r="E388" s="48" t="s">
        <v>308</v>
      </c>
      <c r="F388" s="48"/>
      <c r="G388" s="50" t="s">
        <v>36</v>
      </c>
      <c r="H388" s="51" t="n">
        <v>0.1</v>
      </c>
      <c r="I388" s="52" t="n">
        <v>11.58</v>
      </c>
      <c r="J388" s="52" t="n">
        <v>1.15</v>
      </c>
    </row>
    <row r="389" customFormat="false" ht="24" hidden="false" customHeight="true" outlineLevel="0" collapsed="false">
      <c r="A389" s="48" t="s">
        <v>309</v>
      </c>
      <c r="B389" s="49" t="s">
        <v>516</v>
      </c>
      <c r="C389" s="48" t="s">
        <v>30</v>
      </c>
      <c r="D389" s="48" t="s">
        <v>517</v>
      </c>
      <c r="E389" s="48" t="s">
        <v>308</v>
      </c>
      <c r="F389" s="48"/>
      <c r="G389" s="50" t="s">
        <v>36</v>
      </c>
      <c r="H389" s="51" t="n">
        <v>0.2</v>
      </c>
      <c r="I389" s="52" t="n">
        <v>20.94</v>
      </c>
      <c r="J389" s="52" t="n">
        <v>4.18</v>
      </c>
    </row>
    <row r="390" customFormat="false" ht="26.1" hidden="false" customHeight="true" outlineLevel="0" collapsed="false">
      <c r="A390" s="48" t="s">
        <v>309</v>
      </c>
      <c r="B390" s="49" t="s">
        <v>396</v>
      </c>
      <c r="C390" s="48" t="s">
        <v>30</v>
      </c>
      <c r="D390" s="48" t="s">
        <v>397</v>
      </c>
      <c r="E390" s="48" t="s">
        <v>308</v>
      </c>
      <c r="F390" s="48"/>
      <c r="G390" s="50" t="s">
        <v>36</v>
      </c>
      <c r="H390" s="51" t="n">
        <v>0.2</v>
      </c>
      <c r="I390" s="52" t="n">
        <v>15.08</v>
      </c>
      <c r="J390" s="52" t="n">
        <v>3.01</v>
      </c>
    </row>
    <row r="391" customFormat="false" ht="24" hidden="false" customHeight="true" outlineLevel="0" collapsed="false">
      <c r="A391" s="38" t="s">
        <v>298</v>
      </c>
      <c r="B391" s="39" t="s">
        <v>518</v>
      </c>
      <c r="C391" s="38" t="s">
        <v>30</v>
      </c>
      <c r="D391" s="38" t="s">
        <v>519</v>
      </c>
      <c r="E391" s="38" t="s">
        <v>321</v>
      </c>
      <c r="F391" s="38"/>
      <c r="G391" s="40" t="s">
        <v>170</v>
      </c>
      <c r="H391" s="41" t="n">
        <v>1</v>
      </c>
      <c r="I391" s="42" t="n">
        <v>14.76</v>
      </c>
      <c r="J391" s="42" t="n">
        <v>14.76</v>
      </c>
    </row>
    <row r="392" customFormat="false" ht="39" hidden="false" customHeight="true" outlineLevel="0" collapsed="false">
      <c r="A392" s="38" t="s">
        <v>298</v>
      </c>
      <c r="B392" s="39" t="s">
        <v>452</v>
      </c>
      <c r="C392" s="38" t="s">
        <v>30</v>
      </c>
      <c r="D392" s="38" t="s">
        <v>453</v>
      </c>
      <c r="E392" s="38" t="s">
        <v>321</v>
      </c>
      <c r="F392" s="38"/>
      <c r="G392" s="40" t="s">
        <v>24</v>
      </c>
      <c r="H392" s="41" t="n">
        <v>0.0913242</v>
      </c>
      <c r="I392" s="42" t="n">
        <v>35.13</v>
      </c>
      <c r="J392" s="42" t="n">
        <v>3.2</v>
      </c>
    </row>
    <row r="393" customFormat="false" ht="26.1" hidden="false" customHeight="true" outlineLevel="0" collapsed="false">
      <c r="A393" s="38" t="s">
        <v>298</v>
      </c>
      <c r="B393" s="39" t="s">
        <v>520</v>
      </c>
      <c r="C393" s="38" t="s">
        <v>30</v>
      </c>
      <c r="D393" s="38" t="s">
        <v>521</v>
      </c>
      <c r="E393" s="38" t="s">
        <v>321</v>
      </c>
      <c r="F393" s="38"/>
      <c r="G393" s="40" t="s">
        <v>170</v>
      </c>
      <c r="H393" s="41" t="n">
        <v>0.025</v>
      </c>
      <c r="I393" s="42" t="n">
        <v>35.54</v>
      </c>
      <c r="J393" s="42" t="n">
        <v>0.88</v>
      </c>
    </row>
    <row r="394" customFormat="false" ht="26.1" hidden="false" customHeight="true" outlineLevel="0" collapsed="false">
      <c r="A394" s="38" t="s">
        <v>298</v>
      </c>
      <c r="B394" s="39" t="s">
        <v>522</v>
      </c>
      <c r="C394" s="38" t="s">
        <v>30</v>
      </c>
      <c r="D394" s="38" t="s">
        <v>523</v>
      </c>
      <c r="E394" s="38" t="s">
        <v>321</v>
      </c>
      <c r="F394" s="38"/>
      <c r="G394" s="40" t="s">
        <v>97</v>
      </c>
      <c r="H394" s="41" t="n">
        <v>0.05</v>
      </c>
      <c r="I394" s="42" t="n">
        <v>19.72</v>
      </c>
      <c r="J394" s="42" t="n">
        <v>0.98</v>
      </c>
    </row>
    <row r="395" customFormat="false" ht="39" hidden="false" customHeight="true" outlineLevel="0" collapsed="false">
      <c r="A395" s="38" t="s">
        <v>298</v>
      </c>
      <c r="B395" s="39" t="s">
        <v>524</v>
      </c>
      <c r="C395" s="38" t="s">
        <v>30</v>
      </c>
      <c r="D395" s="38" t="s">
        <v>525</v>
      </c>
      <c r="E395" s="38" t="s">
        <v>321</v>
      </c>
      <c r="F395" s="38"/>
      <c r="G395" s="40" t="s">
        <v>170</v>
      </c>
      <c r="H395" s="41" t="n">
        <v>0.01</v>
      </c>
      <c r="I395" s="42" t="n">
        <v>90</v>
      </c>
      <c r="J395" s="42" t="n">
        <v>0.9</v>
      </c>
    </row>
    <row r="396" customFormat="false" ht="14.25" hidden="false" customHeight="false" outlineLevel="0" collapsed="false">
      <c r="A396" s="43"/>
      <c r="B396" s="43"/>
      <c r="C396" s="43"/>
      <c r="D396" s="43"/>
      <c r="E396" s="43" t="s">
        <v>301</v>
      </c>
      <c r="F396" s="44" t="n">
        <v>3.49</v>
      </c>
      <c r="G396" s="43" t="s">
        <v>302</v>
      </c>
      <c r="H396" s="44" t="n">
        <v>2.93</v>
      </c>
      <c r="I396" s="43" t="s">
        <v>303</v>
      </c>
      <c r="J396" s="44" t="n">
        <v>6.42</v>
      </c>
    </row>
    <row r="397" customFormat="false" ht="14.25" hidden="false" customHeight="true" outlineLevel="0" collapsed="false">
      <c r="A397" s="43"/>
      <c r="B397" s="43"/>
      <c r="C397" s="43"/>
      <c r="D397" s="43"/>
      <c r="E397" s="43" t="s">
        <v>304</v>
      </c>
      <c r="F397" s="44" t="n">
        <v>9.98</v>
      </c>
      <c r="G397" s="43"/>
      <c r="H397" s="45" t="s">
        <v>305</v>
      </c>
      <c r="I397" s="45"/>
      <c r="J397" s="44" t="n">
        <v>41.09</v>
      </c>
    </row>
    <row r="398" customFormat="false" ht="30" hidden="false" customHeight="true" outlineLevel="0" collapsed="false">
      <c r="A398" s="27"/>
      <c r="B398" s="27"/>
      <c r="C398" s="27"/>
      <c r="D398" s="27"/>
      <c r="E398" s="27"/>
      <c r="F398" s="27"/>
      <c r="G398" s="27" t="s">
        <v>306</v>
      </c>
      <c r="H398" s="46" t="n">
        <v>219</v>
      </c>
      <c r="I398" s="27" t="s">
        <v>307</v>
      </c>
      <c r="J398" s="36" t="n">
        <v>8998.71</v>
      </c>
    </row>
    <row r="399" customFormat="false" ht="0.95" hidden="false" customHeight="true" outlineLevel="0" collapsed="false">
      <c r="A399" s="47"/>
      <c r="B399" s="47"/>
      <c r="C399" s="47"/>
      <c r="D399" s="47"/>
      <c r="E399" s="47"/>
      <c r="F399" s="47"/>
      <c r="G399" s="47"/>
      <c r="H399" s="47"/>
      <c r="I399" s="47"/>
      <c r="J399" s="47"/>
    </row>
    <row r="400" customFormat="false" ht="24" hidden="false" customHeight="true" outlineLevel="0" collapsed="false">
      <c r="A400" s="10" t="s">
        <v>155</v>
      </c>
      <c r="B400" s="10"/>
      <c r="C400" s="10"/>
      <c r="D400" s="10" t="s">
        <v>156</v>
      </c>
      <c r="E400" s="10"/>
      <c r="F400" s="10"/>
      <c r="G400" s="10"/>
      <c r="H400" s="11"/>
      <c r="I400" s="10"/>
      <c r="J400" s="12" t="n">
        <v>7788.96</v>
      </c>
    </row>
    <row r="401" customFormat="false" ht="18" hidden="false" customHeight="true" outlineLevel="0" collapsed="false">
      <c r="A401" s="7" t="s">
        <v>157</v>
      </c>
      <c r="B401" s="8" t="s">
        <v>9</v>
      </c>
      <c r="C401" s="7" t="s">
        <v>10</v>
      </c>
      <c r="D401" s="7" t="s">
        <v>11</v>
      </c>
      <c r="E401" s="7" t="s">
        <v>294</v>
      </c>
      <c r="F401" s="7"/>
      <c r="G401" s="9" t="s">
        <v>12</v>
      </c>
      <c r="H401" s="8" t="s">
        <v>13</v>
      </c>
      <c r="I401" s="8" t="s">
        <v>14</v>
      </c>
      <c r="J401" s="8" t="s">
        <v>16</v>
      </c>
    </row>
    <row r="402" customFormat="false" ht="26.1" hidden="false" customHeight="true" outlineLevel="0" collapsed="false">
      <c r="A402" s="14" t="s">
        <v>295</v>
      </c>
      <c r="B402" s="15" t="s">
        <v>92</v>
      </c>
      <c r="C402" s="14" t="s">
        <v>30</v>
      </c>
      <c r="D402" s="14" t="s">
        <v>93</v>
      </c>
      <c r="E402" s="14" t="s">
        <v>297</v>
      </c>
      <c r="F402" s="14"/>
      <c r="G402" s="16" t="s">
        <v>49</v>
      </c>
      <c r="H402" s="37" t="n">
        <v>1</v>
      </c>
      <c r="I402" s="17" t="n">
        <v>2.34</v>
      </c>
      <c r="J402" s="17" t="n">
        <v>2.34</v>
      </c>
    </row>
    <row r="403" customFormat="false" ht="24" hidden="false" customHeight="true" outlineLevel="0" collapsed="false">
      <c r="A403" s="48" t="s">
        <v>309</v>
      </c>
      <c r="B403" s="49" t="s">
        <v>409</v>
      </c>
      <c r="C403" s="48" t="s">
        <v>30</v>
      </c>
      <c r="D403" s="48" t="s">
        <v>410</v>
      </c>
      <c r="E403" s="48" t="s">
        <v>308</v>
      </c>
      <c r="F403" s="48"/>
      <c r="G403" s="50" t="s">
        <v>36</v>
      </c>
      <c r="H403" s="51" t="n">
        <v>0.0374</v>
      </c>
      <c r="I403" s="52" t="n">
        <v>19.49</v>
      </c>
      <c r="J403" s="52" t="n">
        <v>0.72</v>
      </c>
    </row>
    <row r="404" customFormat="false" ht="24" hidden="false" customHeight="true" outlineLevel="0" collapsed="false">
      <c r="A404" s="48" t="s">
        <v>309</v>
      </c>
      <c r="B404" s="49" t="s">
        <v>350</v>
      </c>
      <c r="C404" s="48" t="s">
        <v>30</v>
      </c>
      <c r="D404" s="48" t="s">
        <v>351</v>
      </c>
      <c r="E404" s="48" t="s">
        <v>308</v>
      </c>
      <c r="F404" s="48"/>
      <c r="G404" s="50" t="s">
        <v>36</v>
      </c>
      <c r="H404" s="51" t="n">
        <v>0.1053</v>
      </c>
      <c r="I404" s="52" t="n">
        <v>15.41</v>
      </c>
      <c r="J404" s="52" t="n">
        <v>1.62</v>
      </c>
    </row>
    <row r="405" customFormat="false" ht="14.25" hidden="false" customHeight="false" outlineLevel="0" collapsed="false">
      <c r="A405" s="43"/>
      <c r="B405" s="43"/>
      <c r="C405" s="43"/>
      <c r="D405" s="43"/>
      <c r="E405" s="43" t="s">
        <v>301</v>
      </c>
      <c r="F405" s="44" t="n">
        <v>0.95</v>
      </c>
      <c r="G405" s="43" t="s">
        <v>302</v>
      </c>
      <c r="H405" s="44" t="n">
        <v>0.8</v>
      </c>
      <c r="I405" s="43" t="s">
        <v>303</v>
      </c>
      <c r="J405" s="44" t="n">
        <v>1.74</v>
      </c>
    </row>
    <row r="406" customFormat="false" ht="14.25" hidden="false" customHeight="true" outlineLevel="0" collapsed="false">
      <c r="A406" s="43"/>
      <c r="B406" s="43"/>
      <c r="C406" s="43"/>
      <c r="D406" s="43"/>
      <c r="E406" s="43" t="s">
        <v>304</v>
      </c>
      <c r="F406" s="44" t="n">
        <v>0.75</v>
      </c>
      <c r="G406" s="43"/>
      <c r="H406" s="45" t="s">
        <v>305</v>
      </c>
      <c r="I406" s="45"/>
      <c r="J406" s="44" t="n">
        <v>3.09</v>
      </c>
    </row>
    <row r="407" customFormat="false" ht="30" hidden="false" customHeight="true" outlineLevel="0" collapsed="false">
      <c r="A407" s="27"/>
      <c r="B407" s="27"/>
      <c r="C407" s="27"/>
      <c r="D407" s="27"/>
      <c r="E407" s="27"/>
      <c r="F407" s="27"/>
      <c r="G407" s="27" t="s">
        <v>306</v>
      </c>
      <c r="H407" s="46" t="n">
        <v>10.26</v>
      </c>
      <c r="I407" s="27" t="s">
        <v>307</v>
      </c>
      <c r="J407" s="36" t="n">
        <v>31.7</v>
      </c>
    </row>
    <row r="408" customFormat="false" ht="0.95" hidden="false" customHeight="true" outlineLevel="0" collapsed="false">
      <c r="A408" s="47"/>
      <c r="B408" s="47"/>
      <c r="C408" s="47"/>
      <c r="D408" s="47"/>
      <c r="E408" s="47"/>
      <c r="F408" s="47"/>
      <c r="G408" s="47"/>
      <c r="H408" s="47"/>
      <c r="I408" s="47"/>
      <c r="J408" s="47"/>
    </row>
    <row r="409" customFormat="false" ht="18" hidden="false" customHeight="true" outlineLevel="0" collapsed="false">
      <c r="A409" s="7" t="s">
        <v>158</v>
      </c>
      <c r="B409" s="8" t="s">
        <v>9</v>
      </c>
      <c r="C409" s="7" t="s">
        <v>10</v>
      </c>
      <c r="D409" s="7" t="s">
        <v>11</v>
      </c>
      <c r="E409" s="7" t="s">
        <v>294</v>
      </c>
      <c r="F409" s="7"/>
      <c r="G409" s="9" t="s">
        <v>12</v>
      </c>
      <c r="H409" s="8" t="s">
        <v>13</v>
      </c>
      <c r="I409" s="8" t="s">
        <v>14</v>
      </c>
      <c r="J409" s="8" t="s">
        <v>16</v>
      </c>
    </row>
    <row r="410" customFormat="false" ht="26.1" hidden="false" customHeight="true" outlineLevel="0" collapsed="false">
      <c r="A410" s="14" t="s">
        <v>295</v>
      </c>
      <c r="B410" s="15" t="s">
        <v>103</v>
      </c>
      <c r="C410" s="14" t="s">
        <v>56</v>
      </c>
      <c r="D410" s="14" t="s">
        <v>104</v>
      </c>
      <c r="E410" s="14" t="s">
        <v>416</v>
      </c>
      <c r="F410" s="14"/>
      <c r="G410" s="16" t="s">
        <v>49</v>
      </c>
      <c r="H410" s="37" t="n">
        <v>1</v>
      </c>
      <c r="I410" s="17" t="n">
        <v>142.77</v>
      </c>
      <c r="J410" s="17" t="n">
        <v>142.77</v>
      </c>
    </row>
    <row r="411" customFormat="false" ht="24" hidden="false" customHeight="true" outlineLevel="0" collapsed="false">
      <c r="A411" s="48" t="s">
        <v>309</v>
      </c>
      <c r="B411" s="49" t="s">
        <v>350</v>
      </c>
      <c r="C411" s="48" t="s">
        <v>30</v>
      </c>
      <c r="D411" s="48" t="s">
        <v>351</v>
      </c>
      <c r="E411" s="48" t="s">
        <v>308</v>
      </c>
      <c r="F411" s="48"/>
      <c r="G411" s="50" t="s">
        <v>36</v>
      </c>
      <c r="H411" s="51" t="n">
        <v>2.5</v>
      </c>
      <c r="I411" s="52" t="n">
        <v>15.41</v>
      </c>
      <c r="J411" s="52" t="n">
        <v>38.52</v>
      </c>
    </row>
    <row r="412" customFormat="false" ht="26.1" hidden="false" customHeight="true" outlineLevel="0" collapsed="false">
      <c r="A412" s="48" t="s">
        <v>309</v>
      </c>
      <c r="B412" s="49" t="s">
        <v>417</v>
      </c>
      <c r="C412" s="48" t="s">
        <v>30</v>
      </c>
      <c r="D412" s="48" t="s">
        <v>418</v>
      </c>
      <c r="E412" s="48" t="s">
        <v>308</v>
      </c>
      <c r="F412" s="48"/>
      <c r="G412" s="50" t="s">
        <v>36</v>
      </c>
      <c r="H412" s="51" t="n">
        <v>5</v>
      </c>
      <c r="I412" s="52" t="n">
        <v>14.73</v>
      </c>
      <c r="J412" s="52" t="n">
        <v>73.65</v>
      </c>
    </row>
    <row r="413" customFormat="false" ht="26.1" hidden="false" customHeight="true" outlineLevel="0" collapsed="false">
      <c r="A413" s="38" t="s">
        <v>298</v>
      </c>
      <c r="B413" s="39" t="s">
        <v>419</v>
      </c>
      <c r="C413" s="38" t="s">
        <v>56</v>
      </c>
      <c r="D413" s="38" t="s">
        <v>420</v>
      </c>
      <c r="E413" s="38" t="s">
        <v>300</v>
      </c>
      <c r="F413" s="38"/>
      <c r="G413" s="40" t="s">
        <v>421</v>
      </c>
      <c r="H413" s="41" t="n">
        <v>5</v>
      </c>
      <c r="I413" s="42" t="n">
        <v>6.12</v>
      </c>
      <c r="J413" s="42" t="n">
        <v>30.6</v>
      </c>
    </row>
    <row r="414" customFormat="false" ht="14.25" hidden="false" customHeight="false" outlineLevel="0" collapsed="false">
      <c r="A414" s="43"/>
      <c r="B414" s="43"/>
      <c r="C414" s="43"/>
      <c r="D414" s="43"/>
      <c r="E414" s="43" t="s">
        <v>301</v>
      </c>
      <c r="F414" s="44" t="n">
        <v>46.62</v>
      </c>
      <c r="G414" s="43" t="s">
        <v>302</v>
      </c>
      <c r="H414" s="44" t="n">
        <v>39.18</v>
      </c>
      <c r="I414" s="43" t="s">
        <v>303</v>
      </c>
      <c r="J414" s="44" t="n">
        <v>85.8</v>
      </c>
    </row>
    <row r="415" customFormat="false" ht="14.25" hidden="false" customHeight="true" outlineLevel="0" collapsed="false">
      <c r="A415" s="43"/>
      <c r="B415" s="43"/>
      <c r="C415" s="43"/>
      <c r="D415" s="43"/>
      <c r="E415" s="43" t="s">
        <v>304</v>
      </c>
      <c r="F415" s="44" t="n">
        <v>45.81</v>
      </c>
      <c r="G415" s="43"/>
      <c r="H415" s="45" t="s">
        <v>305</v>
      </c>
      <c r="I415" s="45"/>
      <c r="J415" s="44" t="n">
        <v>188.58</v>
      </c>
    </row>
    <row r="416" customFormat="false" ht="30" hidden="false" customHeight="true" outlineLevel="0" collapsed="false">
      <c r="A416" s="27"/>
      <c r="B416" s="27"/>
      <c r="C416" s="27"/>
      <c r="D416" s="27"/>
      <c r="E416" s="27"/>
      <c r="F416" s="27"/>
      <c r="G416" s="27" t="s">
        <v>306</v>
      </c>
      <c r="H416" s="46" t="n">
        <v>10.26</v>
      </c>
      <c r="I416" s="27" t="s">
        <v>307</v>
      </c>
      <c r="J416" s="36" t="n">
        <v>1934.83</v>
      </c>
    </row>
    <row r="417" customFormat="false" ht="0.95" hidden="false" customHeight="true" outlineLevel="0" collapsed="false">
      <c r="A417" s="47"/>
      <c r="B417" s="47"/>
      <c r="C417" s="47"/>
      <c r="D417" s="47"/>
      <c r="E417" s="47"/>
      <c r="F417" s="47"/>
      <c r="G417" s="47"/>
      <c r="H417" s="47"/>
      <c r="I417" s="47"/>
      <c r="J417" s="47"/>
    </row>
    <row r="418" customFormat="false" ht="18" hidden="false" customHeight="true" outlineLevel="0" collapsed="false">
      <c r="A418" s="7" t="s">
        <v>159</v>
      </c>
      <c r="B418" s="8" t="s">
        <v>9</v>
      </c>
      <c r="C418" s="7" t="s">
        <v>10</v>
      </c>
      <c r="D418" s="7" t="s">
        <v>11</v>
      </c>
      <c r="E418" s="7" t="s">
        <v>294</v>
      </c>
      <c r="F418" s="7"/>
      <c r="G418" s="9" t="s">
        <v>12</v>
      </c>
      <c r="H418" s="8" t="s">
        <v>13</v>
      </c>
      <c r="I418" s="8" t="s">
        <v>14</v>
      </c>
      <c r="J418" s="8" t="s">
        <v>16</v>
      </c>
    </row>
    <row r="419" customFormat="false" ht="24" hidden="false" customHeight="true" outlineLevel="0" collapsed="false">
      <c r="A419" s="14" t="s">
        <v>295</v>
      </c>
      <c r="B419" s="15" t="s">
        <v>99</v>
      </c>
      <c r="C419" s="14" t="s">
        <v>100</v>
      </c>
      <c r="D419" s="14" t="s">
        <v>101</v>
      </c>
      <c r="E419" s="14" t="s">
        <v>411</v>
      </c>
      <c r="F419" s="14"/>
      <c r="G419" s="16" t="s">
        <v>49</v>
      </c>
      <c r="H419" s="37" t="n">
        <v>1</v>
      </c>
      <c r="I419" s="17" t="n">
        <v>69.53</v>
      </c>
      <c r="J419" s="17" t="n">
        <v>69.53</v>
      </c>
    </row>
    <row r="420" customFormat="false" ht="24" hidden="false" customHeight="true" outlineLevel="0" collapsed="false">
      <c r="A420" s="48" t="s">
        <v>309</v>
      </c>
      <c r="B420" s="49" t="s">
        <v>350</v>
      </c>
      <c r="C420" s="48" t="s">
        <v>30</v>
      </c>
      <c r="D420" s="48" t="s">
        <v>351</v>
      </c>
      <c r="E420" s="48" t="s">
        <v>308</v>
      </c>
      <c r="F420" s="48"/>
      <c r="G420" s="50" t="s">
        <v>36</v>
      </c>
      <c r="H420" s="51" t="n">
        <v>1</v>
      </c>
      <c r="I420" s="52" t="n">
        <v>15.41</v>
      </c>
      <c r="J420" s="52" t="n">
        <v>15.41</v>
      </c>
    </row>
    <row r="421" customFormat="false" ht="39" hidden="false" customHeight="true" outlineLevel="0" collapsed="false">
      <c r="A421" s="38" t="s">
        <v>298</v>
      </c>
      <c r="B421" s="39" t="s">
        <v>412</v>
      </c>
      <c r="C421" s="38" t="s">
        <v>30</v>
      </c>
      <c r="D421" s="38" t="s">
        <v>413</v>
      </c>
      <c r="E421" s="38" t="s">
        <v>321</v>
      </c>
      <c r="F421" s="38"/>
      <c r="G421" s="40" t="s">
        <v>24</v>
      </c>
      <c r="H421" s="41" t="n">
        <v>1</v>
      </c>
      <c r="I421" s="42" t="n">
        <v>48.87</v>
      </c>
      <c r="J421" s="42" t="n">
        <v>48.87</v>
      </c>
    </row>
    <row r="422" customFormat="false" ht="26.1" hidden="false" customHeight="true" outlineLevel="0" collapsed="false">
      <c r="A422" s="38" t="s">
        <v>298</v>
      </c>
      <c r="B422" s="39" t="s">
        <v>414</v>
      </c>
      <c r="C422" s="38" t="s">
        <v>30</v>
      </c>
      <c r="D422" s="38" t="s">
        <v>415</v>
      </c>
      <c r="E422" s="38" t="s">
        <v>321</v>
      </c>
      <c r="F422" s="38"/>
      <c r="G422" s="40" t="s">
        <v>24</v>
      </c>
      <c r="H422" s="41" t="n">
        <v>1</v>
      </c>
      <c r="I422" s="42" t="n">
        <v>5.25</v>
      </c>
      <c r="J422" s="42" t="n">
        <v>5.25</v>
      </c>
    </row>
    <row r="423" customFormat="false" ht="14.25" hidden="false" customHeight="false" outlineLevel="0" collapsed="false">
      <c r="A423" s="43"/>
      <c r="B423" s="43"/>
      <c r="C423" s="43"/>
      <c r="D423" s="43"/>
      <c r="E423" s="43" t="s">
        <v>301</v>
      </c>
      <c r="F423" s="44" t="n">
        <v>6.1</v>
      </c>
      <c r="G423" s="43" t="s">
        <v>302</v>
      </c>
      <c r="H423" s="44" t="n">
        <v>5.13</v>
      </c>
      <c r="I423" s="43" t="s">
        <v>303</v>
      </c>
      <c r="J423" s="44" t="n">
        <v>11.22</v>
      </c>
    </row>
    <row r="424" customFormat="false" ht="14.25" hidden="false" customHeight="true" outlineLevel="0" collapsed="false">
      <c r="A424" s="43"/>
      <c r="B424" s="43"/>
      <c r="C424" s="43"/>
      <c r="D424" s="43"/>
      <c r="E424" s="43" t="s">
        <v>304</v>
      </c>
      <c r="F424" s="44" t="n">
        <v>22.31</v>
      </c>
      <c r="G424" s="43"/>
      <c r="H424" s="45" t="s">
        <v>305</v>
      </c>
      <c r="I424" s="45"/>
      <c r="J424" s="44" t="n">
        <v>91.84</v>
      </c>
    </row>
    <row r="425" customFormat="false" ht="30" hidden="false" customHeight="true" outlineLevel="0" collapsed="false">
      <c r="A425" s="27"/>
      <c r="B425" s="27"/>
      <c r="C425" s="27"/>
      <c r="D425" s="27"/>
      <c r="E425" s="27"/>
      <c r="F425" s="27"/>
      <c r="G425" s="27" t="s">
        <v>306</v>
      </c>
      <c r="H425" s="46" t="n">
        <v>10.26</v>
      </c>
      <c r="I425" s="27" t="s">
        <v>307</v>
      </c>
      <c r="J425" s="36" t="n">
        <v>942.27</v>
      </c>
    </row>
    <row r="426" customFormat="false" ht="0.95" hidden="false" customHeight="true" outlineLevel="0" collapsed="false">
      <c r="A426" s="47"/>
      <c r="B426" s="47"/>
      <c r="C426" s="47"/>
      <c r="D426" s="47"/>
      <c r="E426" s="47"/>
      <c r="F426" s="47"/>
      <c r="G426" s="47"/>
      <c r="H426" s="47"/>
      <c r="I426" s="47"/>
      <c r="J426" s="47"/>
    </row>
    <row r="427" customFormat="false" ht="18" hidden="false" customHeight="true" outlineLevel="0" collapsed="false">
      <c r="A427" s="7" t="s">
        <v>160</v>
      </c>
      <c r="B427" s="8" t="s">
        <v>9</v>
      </c>
      <c r="C427" s="7" t="s">
        <v>10</v>
      </c>
      <c r="D427" s="7" t="s">
        <v>11</v>
      </c>
      <c r="E427" s="7" t="s">
        <v>294</v>
      </c>
      <c r="F427" s="7"/>
      <c r="G427" s="9" t="s">
        <v>12</v>
      </c>
      <c r="H427" s="8" t="s">
        <v>13</v>
      </c>
      <c r="I427" s="8" t="s">
        <v>14</v>
      </c>
      <c r="J427" s="8" t="s">
        <v>16</v>
      </c>
    </row>
    <row r="428" customFormat="false" ht="39" hidden="false" customHeight="true" outlineLevel="0" collapsed="false">
      <c r="A428" s="14" t="s">
        <v>295</v>
      </c>
      <c r="B428" s="15" t="s">
        <v>106</v>
      </c>
      <c r="C428" s="14" t="s">
        <v>30</v>
      </c>
      <c r="D428" s="14" t="s">
        <v>107</v>
      </c>
      <c r="E428" s="14" t="s">
        <v>347</v>
      </c>
      <c r="F428" s="14"/>
      <c r="G428" s="16" t="s">
        <v>49</v>
      </c>
      <c r="H428" s="37" t="n">
        <v>1</v>
      </c>
      <c r="I428" s="17" t="n">
        <v>152.4</v>
      </c>
      <c r="J428" s="17" t="n">
        <v>152.4</v>
      </c>
    </row>
    <row r="429" customFormat="false" ht="39" hidden="false" customHeight="true" outlineLevel="0" collapsed="false">
      <c r="A429" s="48" t="s">
        <v>309</v>
      </c>
      <c r="B429" s="49" t="s">
        <v>422</v>
      </c>
      <c r="C429" s="48" t="s">
        <v>30</v>
      </c>
      <c r="D429" s="48" t="s">
        <v>423</v>
      </c>
      <c r="E429" s="48" t="s">
        <v>402</v>
      </c>
      <c r="F429" s="48"/>
      <c r="G429" s="50" t="s">
        <v>403</v>
      </c>
      <c r="H429" s="51" t="n">
        <v>0.063</v>
      </c>
      <c r="I429" s="52" t="n">
        <v>19.41</v>
      </c>
      <c r="J429" s="52" t="n">
        <v>1.22</v>
      </c>
    </row>
    <row r="430" customFormat="false" ht="39" hidden="false" customHeight="true" outlineLevel="0" collapsed="false">
      <c r="A430" s="48" t="s">
        <v>309</v>
      </c>
      <c r="B430" s="49" t="s">
        <v>424</v>
      </c>
      <c r="C430" s="48" t="s">
        <v>30</v>
      </c>
      <c r="D430" s="48" t="s">
        <v>425</v>
      </c>
      <c r="E430" s="48" t="s">
        <v>402</v>
      </c>
      <c r="F430" s="48"/>
      <c r="G430" s="50" t="s">
        <v>406</v>
      </c>
      <c r="H430" s="51" t="n">
        <v>0.255</v>
      </c>
      <c r="I430" s="52" t="n">
        <v>18.38</v>
      </c>
      <c r="J430" s="52" t="n">
        <v>4.68</v>
      </c>
    </row>
    <row r="431" customFormat="false" ht="26.1" hidden="false" customHeight="true" outlineLevel="0" collapsed="false">
      <c r="A431" s="48" t="s">
        <v>309</v>
      </c>
      <c r="B431" s="49" t="s">
        <v>363</v>
      </c>
      <c r="C431" s="48" t="s">
        <v>30</v>
      </c>
      <c r="D431" s="48" t="s">
        <v>364</v>
      </c>
      <c r="E431" s="48" t="s">
        <v>308</v>
      </c>
      <c r="F431" s="48"/>
      <c r="G431" s="50" t="s">
        <v>36</v>
      </c>
      <c r="H431" s="51" t="n">
        <v>0.25</v>
      </c>
      <c r="I431" s="52" t="n">
        <v>15.33</v>
      </c>
      <c r="J431" s="52" t="n">
        <v>3.83</v>
      </c>
    </row>
    <row r="432" customFormat="false" ht="24" hidden="false" customHeight="true" outlineLevel="0" collapsed="false">
      <c r="A432" s="48" t="s">
        <v>309</v>
      </c>
      <c r="B432" s="49" t="s">
        <v>348</v>
      </c>
      <c r="C432" s="48" t="s">
        <v>30</v>
      </c>
      <c r="D432" s="48" t="s">
        <v>349</v>
      </c>
      <c r="E432" s="48" t="s">
        <v>308</v>
      </c>
      <c r="F432" s="48"/>
      <c r="G432" s="50" t="s">
        <v>36</v>
      </c>
      <c r="H432" s="51" t="n">
        <v>1.18</v>
      </c>
      <c r="I432" s="52" t="n">
        <v>19.18</v>
      </c>
      <c r="J432" s="52" t="n">
        <v>22.63</v>
      </c>
    </row>
    <row r="433" customFormat="false" ht="39" hidden="false" customHeight="true" outlineLevel="0" collapsed="false">
      <c r="A433" s="38" t="s">
        <v>298</v>
      </c>
      <c r="B433" s="39" t="s">
        <v>426</v>
      </c>
      <c r="C433" s="38" t="s">
        <v>30</v>
      </c>
      <c r="D433" s="38" t="s">
        <v>427</v>
      </c>
      <c r="E433" s="38" t="s">
        <v>321</v>
      </c>
      <c r="F433" s="38"/>
      <c r="G433" s="40" t="s">
        <v>49</v>
      </c>
      <c r="H433" s="41" t="n">
        <v>1.336</v>
      </c>
      <c r="I433" s="42" t="n">
        <v>27.53</v>
      </c>
      <c r="J433" s="42" t="n">
        <v>36.78</v>
      </c>
    </row>
    <row r="434" customFormat="false" ht="26.1" hidden="false" customHeight="true" outlineLevel="0" collapsed="false">
      <c r="A434" s="38" t="s">
        <v>298</v>
      </c>
      <c r="B434" s="39" t="s">
        <v>354</v>
      </c>
      <c r="C434" s="38" t="s">
        <v>30</v>
      </c>
      <c r="D434" s="38" t="s">
        <v>355</v>
      </c>
      <c r="E434" s="38" t="s">
        <v>321</v>
      </c>
      <c r="F434" s="38"/>
      <c r="G434" s="40" t="s">
        <v>77</v>
      </c>
      <c r="H434" s="41" t="n">
        <v>2.308</v>
      </c>
      <c r="I434" s="42" t="n">
        <v>14.16</v>
      </c>
      <c r="J434" s="42" t="n">
        <v>32.68</v>
      </c>
    </row>
    <row r="435" customFormat="false" ht="24" hidden="false" customHeight="true" outlineLevel="0" collapsed="false">
      <c r="A435" s="38" t="s">
        <v>298</v>
      </c>
      <c r="B435" s="39" t="s">
        <v>428</v>
      </c>
      <c r="C435" s="38" t="s">
        <v>30</v>
      </c>
      <c r="D435" s="38" t="s">
        <v>429</v>
      </c>
      <c r="E435" s="38" t="s">
        <v>321</v>
      </c>
      <c r="F435" s="38"/>
      <c r="G435" s="40" t="s">
        <v>170</v>
      </c>
      <c r="H435" s="41" t="n">
        <v>0.208</v>
      </c>
      <c r="I435" s="42" t="n">
        <v>23.4</v>
      </c>
      <c r="J435" s="42" t="n">
        <v>4.86</v>
      </c>
    </row>
    <row r="436" customFormat="false" ht="26.1" hidden="false" customHeight="true" outlineLevel="0" collapsed="false">
      <c r="A436" s="38" t="s">
        <v>298</v>
      </c>
      <c r="B436" s="39" t="s">
        <v>430</v>
      </c>
      <c r="C436" s="38" t="s">
        <v>30</v>
      </c>
      <c r="D436" s="38" t="s">
        <v>431</v>
      </c>
      <c r="E436" s="38" t="s">
        <v>321</v>
      </c>
      <c r="F436" s="38"/>
      <c r="G436" s="40" t="s">
        <v>77</v>
      </c>
      <c r="H436" s="41" t="n">
        <v>9.237</v>
      </c>
      <c r="I436" s="42" t="n">
        <v>4.95</v>
      </c>
      <c r="J436" s="42" t="n">
        <v>45.72</v>
      </c>
    </row>
    <row r="437" customFormat="false" ht="14.25" hidden="false" customHeight="false" outlineLevel="0" collapsed="false">
      <c r="A437" s="43"/>
      <c r="B437" s="43"/>
      <c r="C437" s="43"/>
      <c r="D437" s="43"/>
      <c r="E437" s="43" t="s">
        <v>301</v>
      </c>
      <c r="F437" s="44" t="n">
        <v>13.72</v>
      </c>
      <c r="G437" s="43" t="s">
        <v>302</v>
      </c>
      <c r="H437" s="44" t="n">
        <v>11.53</v>
      </c>
      <c r="I437" s="43" t="s">
        <v>303</v>
      </c>
      <c r="J437" s="44" t="n">
        <v>25.25</v>
      </c>
    </row>
    <row r="438" customFormat="false" ht="14.25" hidden="false" customHeight="true" outlineLevel="0" collapsed="false">
      <c r="A438" s="43"/>
      <c r="B438" s="43"/>
      <c r="C438" s="43"/>
      <c r="D438" s="43"/>
      <c r="E438" s="43" t="s">
        <v>304</v>
      </c>
      <c r="F438" s="44" t="n">
        <v>48.9</v>
      </c>
      <c r="G438" s="43"/>
      <c r="H438" s="45" t="s">
        <v>305</v>
      </c>
      <c r="I438" s="45"/>
      <c r="J438" s="44" t="n">
        <v>201.3</v>
      </c>
    </row>
    <row r="439" customFormat="false" ht="30" hidden="false" customHeight="true" outlineLevel="0" collapsed="false">
      <c r="A439" s="27"/>
      <c r="B439" s="27"/>
      <c r="C439" s="27"/>
      <c r="D439" s="27"/>
      <c r="E439" s="27"/>
      <c r="F439" s="27"/>
      <c r="G439" s="27" t="s">
        <v>306</v>
      </c>
      <c r="H439" s="46" t="n">
        <v>10.26</v>
      </c>
      <c r="I439" s="27" t="s">
        <v>307</v>
      </c>
      <c r="J439" s="36" t="n">
        <v>2065.33</v>
      </c>
    </row>
    <row r="440" customFormat="false" ht="0.95" hidden="false" customHeight="true" outlineLevel="0" collapsed="false">
      <c r="A440" s="47"/>
      <c r="B440" s="47"/>
      <c r="C440" s="47"/>
      <c r="D440" s="47"/>
      <c r="E440" s="47"/>
      <c r="F440" s="47"/>
      <c r="G440" s="47"/>
      <c r="H440" s="47"/>
      <c r="I440" s="47"/>
      <c r="J440" s="47"/>
    </row>
    <row r="441" customFormat="false" ht="18" hidden="false" customHeight="true" outlineLevel="0" collapsed="false">
      <c r="A441" s="7" t="s">
        <v>161</v>
      </c>
      <c r="B441" s="8" t="s">
        <v>9</v>
      </c>
      <c r="C441" s="7" t="s">
        <v>10</v>
      </c>
      <c r="D441" s="7" t="s">
        <v>11</v>
      </c>
      <c r="E441" s="7" t="s">
        <v>294</v>
      </c>
      <c r="F441" s="7"/>
      <c r="G441" s="9" t="s">
        <v>12</v>
      </c>
      <c r="H441" s="8" t="s">
        <v>13</v>
      </c>
      <c r="I441" s="8" t="s">
        <v>14</v>
      </c>
      <c r="J441" s="8" t="s">
        <v>16</v>
      </c>
    </row>
    <row r="442" customFormat="false" ht="26.1" hidden="false" customHeight="true" outlineLevel="0" collapsed="false">
      <c r="A442" s="14" t="s">
        <v>295</v>
      </c>
      <c r="B442" s="15" t="s">
        <v>109</v>
      </c>
      <c r="C442" s="14" t="s">
        <v>110</v>
      </c>
      <c r="D442" s="14" t="s">
        <v>111</v>
      </c>
      <c r="E442" s="14" t="s">
        <v>432</v>
      </c>
      <c r="F442" s="14"/>
      <c r="G442" s="16" t="s">
        <v>49</v>
      </c>
      <c r="H442" s="37" t="n">
        <v>1</v>
      </c>
      <c r="I442" s="17" t="n">
        <v>207.7</v>
      </c>
      <c r="J442" s="17" t="n">
        <v>207.7</v>
      </c>
    </row>
    <row r="443" customFormat="false" ht="24" hidden="false" customHeight="true" outlineLevel="0" collapsed="false">
      <c r="A443" s="48" t="s">
        <v>309</v>
      </c>
      <c r="B443" s="49" t="s">
        <v>433</v>
      </c>
      <c r="C443" s="48" t="s">
        <v>30</v>
      </c>
      <c r="D443" s="48" t="s">
        <v>434</v>
      </c>
      <c r="E443" s="48" t="s">
        <v>308</v>
      </c>
      <c r="F443" s="48"/>
      <c r="G443" s="50" t="s">
        <v>36</v>
      </c>
      <c r="H443" s="51" t="n">
        <v>1</v>
      </c>
      <c r="I443" s="52" t="n">
        <v>15.5</v>
      </c>
      <c r="J443" s="52" t="n">
        <v>15.5</v>
      </c>
    </row>
    <row r="444" customFormat="false" ht="24" hidden="false" customHeight="true" outlineLevel="0" collapsed="false">
      <c r="A444" s="48" t="s">
        <v>309</v>
      </c>
      <c r="B444" s="49" t="s">
        <v>435</v>
      </c>
      <c r="C444" s="48" t="s">
        <v>30</v>
      </c>
      <c r="D444" s="48" t="s">
        <v>436</v>
      </c>
      <c r="E444" s="48" t="s">
        <v>308</v>
      </c>
      <c r="F444" s="48"/>
      <c r="G444" s="50" t="s">
        <v>36</v>
      </c>
      <c r="H444" s="51" t="n">
        <v>1</v>
      </c>
      <c r="I444" s="52" t="n">
        <v>19.37</v>
      </c>
      <c r="J444" s="52" t="n">
        <v>19.37</v>
      </c>
    </row>
    <row r="445" customFormat="false" ht="24" hidden="false" customHeight="true" outlineLevel="0" collapsed="false">
      <c r="A445" s="48" t="s">
        <v>309</v>
      </c>
      <c r="B445" s="49" t="s">
        <v>409</v>
      </c>
      <c r="C445" s="48" t="s">
        <v>30</v>
      </c>
      <c r="D445" s="48" t="s">
        <v>410</v>
      </c>
      <c r="E445" s="48" t="s">
        <v>308</v>
      </c>
      <c r="F445" s="48"/>
      <c r="G445" s="50" t="s">
        <v>36</v>
      </c>
      <c r="H445" s="51" t="n">
        <v>1</v>
      </c>
      <c r="I445" s="52" t="n">
        <v>19.49</v>
      </c>
      <c r="J445" s="52" t="n">
        <v>19.49</v>
      </c>
    </row>
    <row r="446" customFormat="false" ht="24" hidden="false" customHeight="true" outlineLevel="0" collapsed="false">
      <c r="A446" s="38" t="s">
        <v>298</v>
      </c>
      <c r="B446" s="39" t="s">
        <v>437</v>
      </c>
      <c r="C446" s="38" t="s">
        <v>110</v>
      </c>
      <c r="D446" s="38" t="s">
        <v>438</v>
      </c>
      <c r="E446" s="38" t="s">
        <v>321</v>
      </c>
      <c r="F446" s="38"/>
      <c r="G446" s="40" t="s">
        <v>49</v>
      </c>
      <c r="H446" s="41" t="n">
        <v>1</v>
      </c>
      <c r="I446" s="42" t="n">
        <v>0.57</v>
      </c>
      <c r="J446" s="42" t="n">
        <v>0.57</v>
      </c>
    </row>
    <row r="447" customFormat="false" ht="26.1" hidden="false" customHeight="true" outlineLevel="0" collapsed="false">
      <c r="A447" s="38" t="s">
        <v>298</v>
      </c>
      <c r="B447" s="39" t="s">
        <v>439</v>
      </c>
      <c r="C447" s="38" t="s">
        <v>237</v>
      </c>
      <c r="D447" s="38" t="s">
        <v>440</v>
      </c>
      <c r="E447" s="38" t="s">
        <v>321</v>
      </c>
      <c r="F447" s="38"/>
      <c r="G447" s="40" t="s">
        <v>441</v>
      </c>
      <c r="H447" s="41" t="n">
        <v>1</v>
      </c>
      <c r="I447" s="42" t="n">
        <v>76.55</v>
      </c>
      <c r="J447" s="42" t="n">
        <v>76.55</v>
      </c>
    </row>
    <row r="448" customFormat="false" ht="26.1" hidden="false" customHeight="true" outlineLevel="0" collapsed="false">
      <c r="A448" s="38" t="s">
        <v>298</v>
      </c>
      <c r="B448" s="39" t="s">
        <v>442</v>
      </c>
      <c r="C448" s="38" t="s">
        <v>30</v>
      </c>
      <c r="D448" s="38" t="s">
        <v>443</v>
      </c>
      <c r="E448" s="38" t="s">
        <v>321</v>
      </c>
      <c r="F448" s="38"/>
      <c r="G448" s="40" t="s">
        <v>170</v>
      </c>
      <c r="H448" s="41" t="n">
        <v>1</v>
      </c>
      <c r="I448" s="42" t="n">
        <v>5.44</v>
      </c>
      <c r="J448" s="42" t="n">
        <v>5.44</v>
      </c>
    </row>
    <row r="449" customFormat="false" ht="26.1" hidden="false" customHeight="true" outlineLevel="0" collapsed="false">
      <c r="A449" s="38" t="s">
        <v>298</v>
      </c>
      <c r="B449" s="39" t="s">
        <v>444</v>
      </c>
      <c r="C449" s="38" t="s">
        <v>30</v>
      </c>
      <c r="D449" s="38" t="s">
        <v>445</v>
      </c>
      <c r="E449" s="38" t="s">
        <v>321</v>
      </c>
      <c r="F449" s="38"/>
      <c r="G449" s="40" t="s">
        <v>170</v>
      </c>
      <c r="H449" s="41" t="n">
        <v>1</v>
      </c>
      <c r="I449" s="42" t="n">
        <v>70.78</v>
      </c>
      <c r="J449" s="42" t="n">
        <v>70.78</v>
      </c>
    </row>
    <row r="450" customFormat="false" ht="14.25" hidden="false" customHeight="false" outlineLevel="0" collapsed="false">
      <c r="A450" s="43"/>
      <c r="B450" s="43"/>
      <c r="C450" s="43"/>
      <c r="D450" s="43"/>
      <c r="E450" s="43" t="s">
        <v>301</v>
      </c>
      <c r="F450" s="44" t="n">
        <v>22.43</v>
      </c>
      <c r="G450" s="43" t="s">
        <v>302</v>
      </c>
      <c r="H450" s="44" t="n">
        <v>18.85</v>
      </c>
      <c r="I450" s="43" t="s">
        <v>303</v>
      </c>
      <c r="J450" s="44" t="n">
        <v>41.28</v>
      </c>
    </row>
    <row r="451" customFormat="false" ht="14.25" hidden="false" customHeight="true" outlineLevel="0" collapsed="false">
      <c r="A451" s="43"/>
      <c r="B451" s="43"/>
      <c r="C451" s="43"/>
      <c r="D451" s="43"/>
      <c r="E451" s="43" t="s">
        <v>304</v>
      </c>
      <c r="F451" s="44" t="n">
        <v>66.65</v>
      </c>
      <c r="G451" s="43"/>
      <c r="H451" s="45" t="s">
        <v>305</v>
      </c>
      <c r="I451" s="45"/>
      <c r="J451" s="44" t="n">
        <v>274.35</v>
      </c>
    </row>
    <row r="452" customFormat="false" ht="30" hidden="false" customHeight="true" outlineLevel="0" collapsed="false">
      <c r="A452" s="27"/>
      <c r="B452" s="27"/>
      <c r="C452" s="27"/>
      <c r="D452" s="27"/>
      <c r="E452" s="27"/>
      <c r="F452" s="27"/>
      <c r="G452" s="27" t="s">
        <v>306</v>
      </c>
      <c r="H452" s="46" t="n">
        <v>10.26</v>
      </c>
      <c r="I452" s="27" t="s">
        <v>307</v>
      </c>
      <c r="J452" s="36" t="n">
        <v>2814.83</v>
      </c>
    </row>
    <row r="453" customFormat="false" ht="0.95" hidden="false" customHeight="true" outlineLevel="0" collapsed="false">
      <c r="A453" s="47"/>
      <c r="B453" s="47"/>
      <c r="C453" s="47"/>
      <c r="D453" s="47"/>
      <c r="E453" s="47"/>
      <c r="F453" s="47"/>
      <c r="G453" s="47"/>
      <c r="H453" s="47"/>
      <c r="I453" s="47"/>
      <c r="J453" s="47"/>
    </row>
    <row r="454" customFormat="false" ht="39" hidden="false" customHeight="true" outlineLevel="0" collapsed="false">
      <c r="A454" s="10" t="s">
        <v>162</v>
      </c>
      <c r="B454" s="10"/>
      <c r="C454" s="10"/>
      <c r="D454" s="10" t="s">
        <v>163</v>
      </c>
      <c r="E454" s="10"/>
      <c r="F454" s="10"/>
      <c r="G454" s="10"/>
      <c r="H454" s="11"/>
      <c r="I454" s="10"/>
      <c r="J454" s="12" t="n">
        <v>17562.5</v>
      </c>
    </row>
    <row r="455" customFormat="false" ht="18" hidden="false" customHeight="true" outlineLevel="0" collapsed="false">
      <c r="A455" s="7" t="s">
        <v>164</v>
      </c>
      <c r="B455" s="8" t="s">
        <v>9</v>
      </c>
      <c r="C455" s="7" t="s">
        <v>10</v>
      </c>
      <c r="D455" s="7" t="s">
        <v>11</v>
      </c>
      <c r="E455" s="7" t="s">
        <v>294</v>
      </c>
      <c r="F455" s="7"/>
      <c r="G455" s="9" t="s">
        <v>12</v>
      </c>
      <c r="H455" s="8" t="s">
        <v>13</v>
      </c>
      <c r="I455" s="8" t="s">
        <v>14</v>
      </c>
      <c r="J455" s="8" t="s">
        <v>16</v>
      </c>
    </row>
    <row r="456" customFormat="false" ht="26.1" hidden="false" customHeight="true" outlineLevel="0" collapsed="false">
      <c r="A456" s="14" t="s">
        <v>295</v>
      </c>
      <c r="B456" s="15" t="s">
        <v>92</v>
      </c>
      <c r="C456" s="14" t="s">
        <v>30</v>
      </c>
      <c r="D456" s="14" t="s">
        <v>93</v>
      </c>
      <c r="E456" s="14" t="s">
        <v>297</v>
      </c>
      <c r="F456" s="14"/>
      <c r="G456" s="16" t="s">
        <v>49</v>
      </c>
      <c r="H456" s="37" t="n">
        <v>1</v>
      </c>
      <c r="I456" s="17" t="n">
        <v>2.34</v>
      </c>
      <c r="J456" s="17" t="n">
        <v>2.34</v>
      </c>
    </row>
    <row r="457" customFormat="false" ht="24" hidden="false" customHeight="true" outlineLevel="0" collapsed="false">
      <c r="A457" s="48" t="s">
        <v>309</v>
      </c>
      <c r="B457" s="49" t="s">
        <v>409</v>
      </c>
      <c r="C457" s="48" t="s">
        <v>30</v>
      </c>
      <c r="D457" s="48" t="s">
        <v>410</v>
      </c>
      <c r="E457" s="48" t="s">
        <v>308</v>
      </c>
      <c r="F457" s="48"/>
      <c r="G457" s="50" t="s">
        <v>36</v>
      </c>
      <c r="H457" s="51" t="n">
        <v>0.0374</v>
      </c>
      <c r="I457" s="52" t="n">
        <v>19.49</v>
      </c>
      <c r="J457" s="52" t="n">
        <v>0.72</v>
      </c>
    </row>
    <row r="458" customFormat="false" ht="24" hidden="false" customHeight="true" outlineLevel="0" collapsed="false">
      <c r="A458" s="48" t="s">
        <v>309</v>
      </c>
      <c r="B458" s="49" t="s">
        <v>350</v>
      </c>
      <c r="C458" s="48" t="s">
        <v>30</v>
      </c>
      <c r="D458" s="48" t="s">
        <v>351</v>
      </c>
      <c r="E458" s="48" t="s">
        <v>308</v>
      </c>
      <c r="F458" s="48"/>
      <c r="G458" s="50" t="s">
        <v>36</v>
      </c>
      <c r="H458" s="51" t="n">
        <v>0.1053</v>
      </c>
      <c r="I458" s="52" t="n">
        <v>15.41</v>
      </c>
      <c r="J458" s="52" t="n">
        <v>1.62</v>
      </c>
    </row>
    <row r="459" customFormat="false" ht="14.25" hidden="false" customHeight="false" outlineLevel="0" collapsed="false">
      <c r="A459" s="43"/>
      <c r="B459" s="43"/>
      <c r="C459" s="43"/>
      <c r="D459" s="43"/>
      <c r="E459" s="43" t="s">
        <v>301</v>
      </c>
      <c r="F459" s="44" t="n">
        <v>0.95</v>
      </c>
      <c r="G459" s="43" t="s">
        <v>302</v>
      </c>
      <c r="H459" s="44" t="n">
        <v>0.8</v>
      </c>
      <c r="I459" s="43" t="s">
        <v>303</v>
      </c>
      <c r="J459" s="44" t="n">
        <v>1.74</v>
      </c>
    </row>
    <row r="460" customFormat="false" ht="14.25" hidden="false" customHeight="true" outlineLevel="0" collapsed="false">
      <c r="A460" s="43"/>
      <c r="B460" s="43"/>
      <c r="C460" s="43"/>
      <c r="D460" s="43"/>
      <c r="E460" s="43" t="s">
        <v>304</v>
      </c>
      <c r="F460" s="44" t="n">
        <v>0.75</v>
      </c>
      <c r="G460" s="43"/>
      <c r="H460" s="45" t="s">
        <v>305</v>
      </c>
      <c r="I460" s="45"/>
      <c r="J460" s="44" t="n">
        <v>3.09</v>
      </c>
    </row>
    <row r="461" customFormat="false" ht="30" hidden="false" customHeight="true" outlineLevel="0" collapsed="false">
      <c r="A461" s="27"/>
      <c r="B461" s="27"/>
      <c r="C461" s="27"/>
      <c r="D461" s="27"/>
      <c r="E461" s="27"/>
      <c r="F461" s="27"/>
      <c r="G461" s="27" t="s">
        <v>306</v>
      </c>
      <c r="H461" s="46" t="n">
        <v>20</v>
      </c>
      <c r="I461" s="27" t="s">
        <v>307</v>
      </c>
      <c r="J461" s="36" t="n">
        <v>61.8</v>
      </c>
    </row>
    <row r="462" customFormat="false" ht="0.95" hidden="false" customHeight="true" outlineLevel="0" collapsed="false">
      <c r="A462" s="47"/>
      <c r="B462" s="47"/>
      <c r="C462" s="47"/>
      <c r="D462" s="47"/>
      <c r="E462" s="47"/>
      <c r="F462" s="47"/>
      <c r="G462" s="47"/>
      <c r="H462" s="47"/>
      <c r="I462" s="47"/>
      <c r="J462" s="47"/>
    </row>
    <row r="463" customFormat="false" ht="18" hidden="false" customHeight="true" outlineLevel="0" collapsed="false">
      <c r="A463" s="7" t="s">
        <v>165</v>
      </c>
      <c r="B463" s="8" t="s">
        <v>9</v>
      </c>
      <c r="C463" s="7" t="s">
        <v>10</v>
      </c>
      <c r="D463" s="7" t="s">
        <v>11</v>
      </c>
      <c r="E463" s="7" t="s">
        <v>294</v>
      </c>
      <c r="F463" s="7"/>
      <c r="G463" s="9" t="s">
        <v>12</v>
      </c>
      <c r="H463" s="8" t="s">
        <v>13</v>
      </c>
      <c r="I463" s="8" t="s">
        <v>14</v>
      </c>
      <c r="J463" s="8" t="s">
        <v>16</v>
      </c>
    </row>
    <row r="464" customFormat="false" ht="26.1" hidden="false" customHeight="true" outlineLevel="0" collapsed="false">
      <c r="A464" s="14" t="s">
        <v>295</v>
      </c>
      <c r="B464" s="15" t="s">
        <v>103</v>
      </c>
      <c r="C464" s="14" t="s">
        <v>56</v>
      </c>
      <c r="D464" s="14" t="s">
        <v>104</v>
      </c>
      <c r="E464" s="14" t="s">
        <v>416</v>
      </c>
      <c r="F464" s="14"/>
      <c r="G464" s="16" t="s">
        <v>49</v>
      </c>
      <c r="H464" s="37" t="n">
        <v>1</v>
      </c>
      <c r="I464" s="17" t="n">
        <v>142.77</v>
      </c>
      <c r="J464" s="17" t="n">
        <v>142.77</v>
      </c>
    </row>
    <row r="465" customFormat="false" ht="24" hidden="false" customHeight="true" outlineLevel="0" collapsed="false">
      <c r="A465" s="48" t="s">
        <v>309</v>
      </c>
      <c r="B465" s="49" t="s">
        <v>350</v>
      </c>
      <c r="C465" s="48" t="s">
        <v>30</v>
      </c>
      <c r="D465" s="48" t="s">
        <v>351</v>
      </c>
      <c r="E465" s="48" t="s">
        <v>308</v>
      </c>
      <c r="F465" s="48"/>
      <c r="G465" s="50" t="s">
        <v>36</v>
      </c>
      <c r="H465" s="51" t="n">
        <v>2.5</v>
      </c>
      <c r="I465" s="52" t="n">
        <v>15.41</v>
      </c>
      <c r="J465" s="52" t="n">
        <v>38.52</v>
      </c>
    </row>
    <row r="466" customFormat="false" ht="26.1" hidden="false" customHeight="true" outlineLevel="0" collapsed="false">
      <c r="A466" s="48" t="s">
        <v>309</v>
      </c>
      <c r="B466" s="49" t="s">
        <v>417</v>
      </c>
      <c r="C466" s="48" t="s">
        <v>30</v>
      </c>
      <c r="D466" s="48" t="s">
        <v>418</v>
      </c>
      <c r="E466" s="48" t="s">
        <v>308</v>
      </c>
      <c r="F466" s="48"/>
      <c r="G466" s="50" t="s">
        <v>36</v>
      </c>
      <c r="H466" s="51" t="n">
        <v>5</v>
      </c>
      <c r="I466" s="52" t="n">
        <v>14.73</v>
      </c>
      <c r="J466" s="52" t="n">
        <v>73.65</v>
      </c>
    </row>
    <row r="467" customFormat="false" ht="26.1" hidden="false" customHeight="true" outlineLevel="0" collapsed="false">
      <c r="A467" s="38" t="s">
        <v>298</v>
      </c>
      <c r="B467" s="39" t="s">
        <v>419</v>
      </c>
      <c r="C467" s="38" t="s">
        <v>56</v>
      </c>
      <c r="D467" s="38" t="s">
        <v>420</v>
      </c>
      <c r="E467" s="38" t="s">
        <v>300</v>
      </c>
      <c r="F467" s="38"/>
      <c r="G467" s="40" t="s">
        <v>421</v>
      </c>
      <c r="H467" s="41" t="n">
        <v>5</v>
      </c>
      <c r="I467" s="42" t="n">
        <v>6.12</v>
      </c>
      <c r="J467" s="42" t="n">
        <v>30.6</v>
      </c>
    </row>
    <row r="468" customFormat="false" ht="14.25" hidden="false" customHeight="false" outlineLevel="0" collapsed="false">
      <c r="A468" s="43"/>
      <c r="B468" s="43"/>
      <c r="C468" s="43"/>
      <c r="D468" s="43"/>
      <c r="E468" s="43" t="s">
        <v>301</v>
      </c>
      <c r="F468" s="44" t="n">
        <v>46.62</v>
      </c>
      <c r="G468" s="43" t="s">
        <v>302</v>
      </c>
      <c r="H468" s="44" t="n">
        <v>39.18</v>
      </c>
      <c r="I468" s="43" t="s">
        <v>303</v>
      </c>
      <c r="J468" s="44" t="n">
        <v>85.8</v>
      </c>
    </row>
    <row r="469" customFormat="false" ht="14.25" hidden="false" customHeight="true" outlineLevel="0" collapsed="false">
      <c r="A469" s="43"/>
      <c r="B469" s="43"/>
      <c r="C469" s="43"/>
      <c r="D469" s="43"/>
      <c r="E469" s="43" t="s">
        <v>304</v>
      </c>
      <c r="F469" s="44" t="n">
        <v>45.81</v>
      </c>
      <c r="G469" s="43"/>
      <c r="H469" s="45" t="s">
        <v>305</v>
      </c>
      <c r="I469" s="45"/>
      <c r="J469" s="44" t="n">
        <v>188.58</v>
      </c>
    </row>
    <row r="470" customFormat="false" ht="30" hidden="false" customHeight="true" outlineLevel="0" collapsed="false">
      <c r="A470" s="27"/>
      <c r="B470" s="27"/>
      <c r="C470" s="27"/>
      <c r="D470" s="27"/>
      <c r="E470" s="27"/>
      <c r="F470" s="27"/>
      <c r="G470" s="27" t="s">
        <v>306</v>
      </c>
      <c r="H470" s="46" t="n">
        <v>20</v>
      </c>
      <c r="I470" s="27" t="s">
        <v>307</v>
      </c>
      <c r="J470" s="36" t="n">
        <v>3771.6</v>
      </c>
    </row>
    <row r="471" customFormat="false" ht="0.95" hidden="false" customHeight="true" outlineLevel="0" collapsed="false">
      <c r="A471" s="47"/>
      <c r="B471" s="47"/>
      <c r="C471" s="47"/>
      <c r="D471" s="47"/>
      <c r="E471" s="47"/>
      <c r="F471" s="47"/>
      <c r="G471" s="47"/>
      <c r="H471" s="47"/>
      <c r="I471" s="47"/>
      <c r="J471" s="47"/>
    </row>
    <row r="472" customFormat="false" ht="18" hidden="false" customHeight="true" outlineLevel="0" collapsed="false">
      <c r="A472" s="7" t="s">
        <v>166</v>
      </c>
      <c r="B472" s="8" t="s">
        <v>9</v>
      </c>
      <c r="C472" s="7" t="s">
        <v>10</v>
      </c>
      <c r="D472" s="7" t="s">
        <v>11</v>
      </c>
      <c r="E472" s="7" t="s">
        <v>294</v>
      </c>
      <c r="F472" s="7"/>
      <c r="G472" s="9" t="s">
        <v>12</v>
      </c>
      <c r="H472" s="8" t="s">
        <v>13</v>
      </c>
      <c r="I472" s="8" t="s">
        <v>14</v>
      </c>
      <c r="J472" s="8" t="s">
        <v>16</v>
      </c>
    </row>
    <row r="473" customFormat="false" ht="24" hidden="false" customHeight="true" outlineLevel="0" collapsed="false">
      <c r="A473" s="14" t="s">
        <v>295</v>
      </c>
      <c r="B473" s="15" t="s">
        <v>99</v>
      </c>
      <c r="C473" s="14" t="s">
        <v>100</v>
      </c>
      <c r="D473" s="14" t="s">
        <v>101</v>
      </c>
      <c r="E473" s="14" t="s">
        <v>411</v>
      </c>
      <c r="F473" s="14"/>
      <c r="G473" s="16" t="s">
        <v>49</v>
      </c>
      <c r="H473" s="37" t="n">
        <v>1</v>
      </c>
      <c r="I473" s="17" t="n">
        <v>69.53</v>
      </c>
      <c r="J473" s="17" t="n">
        <v>69.53</v>
      </c>
    </row>
    <row r="474" customFormat="false" ht="24" hidden="false" customHeight="true" outlineLevel="0" collapsed="false">
      <c r="A474" s="48" t="s">
        <v>309</v>
      </c>
      <c r="B474" s="49" t="s">
        <v>350</v>
      </c>
      <c r="C474" s="48" t="s">
        <v>30</v>
      </c>
      <c r="D474" s="48" t="s">
        <v>351</v>
      </c>
      <c r="E474" s="48" t="s">
        <v>308</v>
      </c>
      <c r="F474" s="48"/>
      <c r="G474" s="50" t="s">
        <v>36</v>
      </c>
      <c r="H474" s="51" t="n">
        <v>1</v>
      </c>
      <c r="I474" s="52" t="n">
        <v>15.41</v>
      </c>
      <c r="J474" s="52" t="n">
        <v>15.41</v>
      </c>
    </row>
    <row r="475" customFormat="false" ht="39" hidden="false" customHeight="true" outlineLevel="0" collapsed="false">
      <c r="A475" s="38" t="s">
        <v>298</v>
      </c>
      <c r="B475" s="39" t="s">
        <v>412</v>
      </c>
      <c r="C475" s="38" t="s">
        <v>30</v>
      </c>
      <c r="D475" s="38" t="s">
        <v>413</v>
      </c>
      <c r="E475" s="38" t="s">
        <v>321</v>
      </c>
      <c r="F475" s="38"/>
      <c r="G475" s="40" t="s">
        <v>24</v>
      </c>
      <c r="H475" s="41" t="n">
        <v>1</v>
      </c>
      <c r="I475" s="42" t="n">
        <v>48.87</v>
      </c>
      <c r="J475" s="42" t="n">
        <v>48.87</v>
      </c>
    </row>
    <row r="476" customFormat="false" ht="26.1" hidden="false" customHeight="true" outlineLevel="0" collapsed="false">
      <c r="A476" s="38" t="s">
        <v>298</v>
      </c>
      <c r="B476" s="39" t="s">
        <v>414</v>
      </c>
      <c r="C476" s="38" t="s">
        <v>30</v>
      </c>
      <c r="D476" s="38" t="s">
        <v>415</v>
      </c>
      <c r="E476" s="38" t="s">
        <v>321</v>
      </c>
      <c r="F476" s="38"/>
      <c r="G476" s="40" t="s">
        <v>24</v>
      </c>
      <c r="H476" s="41" t="n">
        <v>1</v>
      </c>
      <c r="I476" s="42" t="n">
        <v>5.25</v>
      </c>
      <c r="J476" s="42" t="n">
        <v>5.25</v>
      </c>
    </row>
    <row r="477" customFormat="false" ht="14.25" hidden="false" customHeight="false" outlineLevel="0" collapsed="false">
      <c r="A477" s="43"/>
      <c r="B477" s="43"/>
      <c r="C477" s="43"/>
      <c r="D477" s="43"/>
      <c r="E477" s="43" t="s">
        <v>301</v>
      </c>
      <c r="F477" s="44" t="n">
        <v>6.1</v>
      </c>
      <c r="G477" s="43" t="s">
        <v>302</v>
      </c>
      <c r="H477" s="44" t="n">
        <v>5.13</v>
      </c>
      <c r="I477" s="43" t="s">
        <v>303</v>
      </c>
      <c r="J477" s="44" t="n">
        <v>11.22</v>
      </c>
    </row>
    <row r="478" customFormat="false" ht="14.25" hidden="false" customHeight="true" outlineLevel="0" collapsed="false">
      <c r="A478" s="43"/>
      <c r="B478" s="43"/>
      <c r="C478" s="43"/>
      <c r="D478" s="43"/>
      <c r="E478" s="43" t="s">
        <v>304</v>
      </c>
      <c r="F478" s="44" t="n">
        <v>22.31</v>
      </c>
      <c r="G478" s="43"/>
      <c r="H478" s="45" t="s">
        <v>305</v>
      </c>
      <c r="I478" s="45"/>
      <c r="J478" s="44" t="n">
        <v>91.84</v>
      </c>
    </row>
    <row r="479" customFormat="false" ht="30" hidden="false" customHeight="true" outlineLevel="0" collapsed="false">
      <c r="A479" s="27"/>
      <c r="B479" s="27"/>
      <c r="C479" s="27"/>
      <c r="D479" s="27"/>
      <c r="E479" s="27"/>
      <c r="F479" s="27"/>
      <c r="G479" s="27" t="s">
        <v>306</v>
      </c>
      <c r="H479" s="46" t="n">
        <v>20</v>
      </c>
      <c r="I479" s="27" t="s">
        <v>307</v>
      </c>
      <c r="J479" s="36" t="n">
        <v>1836.8</v>
      </c>
    </row>
    <row r="480" customFormat="false" ht="0.95" hidden="false" customHeight="true" outlineLevel="0" collapsed="false">
      <c r="A480" s="47"/>
      <c r="B480" s="47"/>
      <c r="C480" s="47"/>
      <c r="D480" s="47"/>
      <c r="E480" s="47"/>
      <c r="F480" s="47"/>
      <c r="G480" s="47"/>
      <c r="H480" s="47"/>
      <c r="I480" s="47"/>
      <c r="J480" s="47"/>
    </row>
    <row r="481" customFormat="false" ht="18" hidden="false" customHeight="true" outlineLevel="0" collapsed="false">
      <c r="A481" s="7" t="s">
        <v>167</v>
      </c>
      <c r="B481" s="8" t="s">
        <v>9</v>
      </c>
      <c r="C481" s="7" t="s">
        <v>10</v>
      </c>
      <c r="D481" s="7" t="s">
        <v>11</v>
      </c>
      <c r="E481" s="7" t="s">
        <v>294</v>
      </c>
      <c r="F481" s="7"/>
      <c r="G481" s="9" t="s">
        <v>12</v>
      </c>
      <c r="H481" s="8" t="s">
        <v>13</v>
      </c>
      <c r="I481" s="8" t="s">
        <v>14</v>
      </c>
      <c r="J481" s="8" t="s">
        <v>16</v>
      </c>
    </row>
    <row r="482" customFormat="false" ht="26.1" hidden="false" customHeight="true" outlineLevel="0" collapsed="false">
      <c r="A482" s="14" t="s">
        <v>295</v>
      </c>
      <c r="B482" s="15" t="s">
        <v>168</v>
      </c>
      <c r="C482" s="14" t="s">
        <v>30</v>
      </c>
      <c r="D482" s="14" t="s">
        <v>169</v>
      </c>
      <c r="E482" s="14" t="s">
        <v>347</v>
      </c>
      <c r="F482" s="14"/>
      <c r="G482" s="16" t="s">
        <v>170</v>
      </c>
      <c r="H482" s="37" t="n">
        <v>1</v>
      </c>
      <c r="I482" s="17" t="n">
        <v>16.38</v>
      </c>
      <c r="J482" s="17" t="n">
        <v>16.38</v>
      </c>
    </row>
    <row r="483" customFormat="false" ht="26.1" hidden="false" customHeight="true" outlineLevel="0" collapsed="false">
      <c r="A483" s="48" t="s">
        <v>309</v>
      </c>
      <c r="B483" s="49" t="s">
        <v>526</v>
      </c>
      <c r="C483" s="48" t="s">
        <v>30</v>
      </c>
      <c r="D483" s="48" t="s">
        <v>527</v>
      </c>
      <c r="E483" s="48" t="s">
        <v>347</v>
      </c>
      <c r="F483" s="48"/>
      <c r="G483" s="50" t="s">
        <v>170</v>
      </c>
      <c r="H483" s="51" t="n">
        <v>1</v>
      </c>
      <c r="I483" s="52" t="n">
        <v>10.5</v>
      </c>
      <c r="J483" s="52" t="n">
        <v>10.5</v>
      </c>
    </row>
    <row r="484" customFormat="false" ht="24" hidden="false" customHeight="true" outlineLevel="0" collapsed="false">
      <c r="A484" s="48" t="s">
        <v>309</v>
      </c>
      <c r="B484" s="49" t="s">
        <v>433</v>
      </c>
      <c r="C484" s="48" t="s">
        <v>30</v>
      </c>
      <c r="D484" s="48" t="s">
        <v>434</v>
      </c>
      <c r="E484" s="48" t="s">
        <v>308</v>
      </c>
      <c r="F484" s="48"/>
      <c r="G484" s="50" t="s">
        <v>36</v>
      </c>
      <c r="H484" s="51" t="n">
        <v>0.0635</v>
      </c>
      <c r="I484" s="52" t="n">
        <v>15.5</v>
      </c>
      <c r="J484" s="52" t="n">
        <v>0.98</v>
      </c>
    </row>
    <row r="485" customFormat="false" ht="24" hidden="false" customHeight="true" outlineLevel="0" collapsed="false">
      <c r="A485" s="48" t="s">
        <v>309</v>
      </c>
      <c r="B485" s="49" t="s">
        <v>435</v>
      </c>
      <c r="C485" s="48" t="s">
        <v>30</v>
      </c>
      <c r="D485" s="48" t="s">
        <v>436</v>
      </c>
      <c r="E485" s="48" t="s">
        <v>308</v>
      </c>
      <c r="F485" s="48"/>
      <c r="G485" s="50" t="s">
        <v>36</v>
      </c>
      <c r="H485" s="51" t="n">
        <v>0.1945</v>
      </c>
      <c r="I485" s="52" t="n">
        <v>19.37</v>
      </c>
      <c r="J485" s="52" t="n">
        <v>3.76</v>
      </c>
    </row>
    <row r="486" customFormat="false" ht="26.1" hidden="false" customHeight="true" outlineLevel="0" collapsed="false">
      <c r="A486" s="38" t="s">
        <v>298</v>
      </c>
      <c r="B486" s="39" t="s">
        <v>528</v>
      </c>
      <c r="C486" s="38" t="s">
        <v>30</v>
      </c>
      <c r="D486" s="38" t="s">
        <v>529</v>
      </c>
      <c r="E486" s="38" t="s">
        <v>321</v>
      </c>
      <c r="F486" s="38"/>
      <c r="G486" s="40" t="s">
        <v>170</v>
      </c>
      <c r="H486" s="41" t="n">
        <v>0.025</v>
      </c>
      <c r="I486" s="42" t="n">
        <v>28.55</v>
      </c>
      <c r="J486" s="42" t="n">
        <v>0.71</v>
      </c>
    </row>
    <row r="487" customFormat="false" ht="39" hidden="false" customHeight="true" outlineLevel="0" collapsed="false">
      <c r="A487" s="38" t="s">
        <v>298</v>
      </c>
      <c r="B487" s="39" t="s">
        <v>530</v>
      </c>
      <c r="C487" s="38" t="s">
        <v>30</v>
      </c>
      <c r="D487" s="38" t="s">
        <v>531</v>
      </c>
      <c r="E487" s="38" t="s">
        <v>321</v>
      </c>
      <c r="F487" s="38"/>
      <c r="G487" s="40" t="s">
        <v>24</v>
      </c>
      <c r="H487" s="41" t="n">
        <v>1.9665</v>
      </c>
      <c r="I487" s="42" t="n">
        <v>0.22</v>
      </c>
      <c r="J487" s="42" t="n">
        <v>0.43</v>
      </c>
    </row>
    <row r="488" customFormat="false" ht="14.25" hidden="false" customHeight="false" outlineLevel="0" collapsed="false">
      <c r="A488" s="43"/>
      <c r="B488" s="43"/>
      <c r="C488" s="43"/>
      <c r="D488" s="43"/>
      <c r="E488" s="43" t="s">
        <v>301</v>
      </c>
      <c r="F488" s="44" t="n">
        <v>2.49</v>
      </c>
      <c r="G488" s="43" t="s">
        <v>302</v>
      </c>
      <c r="H488" s="44" t="n">
        <v>2.09</v>
      </c>
      <c r="I488" s="43" t="s">
        <v>303</v>
      </c>
      <c r="J488" s="44" t="n">
        <v>4.58</v>
      </c>
    </row>
    <row r="489" customFormat="false" ht="14.25" hidden="false" customHeight="true" outlineLevel="0" collapsed="false">
      <c r="A489" s="43"/>
      <c r="B489" s="43"/>
      <c r="C489" s="43"/>
      <c r="D489" s="43"/>
      <c r="E489" s="43" t="s">
        <v>304</v>
      </c>
      <c r="F489" s="44" t="n">
        <v>5.25</v>
      </c>
      <c r="G489" s="43"/>
      <c r="H489" s="45" t="s">
        <v>305</v>
      </c>
      <c r="I489" s="45"/>
      <c r="J489" s="44" t="n">
        <v>21.63</v>
      </c>
    </row>
    <row r="490" customFormat="false" ht="30" hidden="false" customHeight="true" outlineLevel="0" collapsed="false">
      <c r="A490" s="27"/>
      <c r="B490" s="27"/>
      <c r="C490" s="27"/>
      <c r="D490" s="27"/>
      <c r="E490" s="27"/>
      <c r="F490" s="27"/>
      <c r="G490" s="27" t="s">
        <v>306</v>
      </c>
      <c r="H490" s="46" t="n">
        <v>110</v>
      </c>
      <c r="I490" s="27" t="s">
        <v>307</v>
      </c>
      <c r="J490" s="36" t="n">
        <v>2379.3</v>
      </c>
    </row>
    <row r="491" customFormat="false" ht="0.95" hidden="false" customHeight="true" outlineLevel="0" collapsed="false">
      <c r="A491" s="47"/>
      <c r="B491" s="47"/>
      <c r="C491" s="47"/>
      <c r="D491" s="47"/>
      <c r="E491" s="47"/>
      <c r="F491" s="47"/>
      <c r="G491" s="47"/>
      <c r="H491" s="47"/>
      <c r="I491" s="47"/>
      <c r="J491" s="47"/>
    </row>
    <row r="492" customFormat="false" ht="18" hidden="false" customHeight="true" outlineLevel="0" collapsed="false">
      <c r="A492" s="7" t="s">
        <v>171</v>
      </c>
      <c r="B492" s="8" t="s">
        <v>9</v>
      </c>
      <c r="C492" s="7" t="s">
        <v>10</v>
      </c>
      <c r="D492" s="7" t="s">
        <v>11</v>
      </c>
      <c r="E492" s="7" t="s">
        <v>294</v>
      </c>
      <c r="F492" s="7"/>
      <c r="G492" s="9" t="s">
        <v>12</v>
      </c>
      <c r="H492" s="8" t="s">
        <v>13</v>
      </c>
      <c r="I492" s="8" t="s">
        <v>14</v>
      </c>
      <c r="J492" s="8" t="s">
        <v>16</v>
      </c>
    </row>
    <row r="493" customFormat="false" ht="39" hidden="false" customHeight="true" outlineLevel="0" collapsed="false">
      <c r="A493" s="14" t="s">
        <v>295</v>
      </c>
      <c r="B493" s="15" t="s">
        <v>106</v>
      </c>
      <c r="C493" s="14" t="s">
        <v>30</v>
      </c>
      <c r="D493" s="14" t="s">
        <v>107</v>
      </c>
      <c r="E493" s="14" t="s">
        <v>347</v>
      </c>
      <c r="F493" s="14"/>
      <c r="G493" s="16" t="s">
        <v>49</v>
      </c>
      <c r="H493" s="37" t="n">
        <v>1</v>
      </c>
      <c r="I493" s="17" t="n">
        <v>152.4</v>
      </c>
      <c r="J493" s="17" t="n">
        <v>152.4</v>
      </c>
    </row>
    <row r="494" customFormat="false" ht="39" hidden="false" customHeight="true" outlineLevel="0" collapsed="false">
      <c r="A494" s="48" t="s">
        <v>309</v>
      </c>
      <c r="B494" s="49" t="s">
        <v>422</v>
      </c>
      <c r="C494" s="48" t="s">
        <v>30</v>
      </c>
      <c r="D494" s="48" t="s">
        <v>423</v>
      </c>
      <c r="E494" s="48" t="s">
        <v>402</v>
      </c>
      <c r="F494" s="48"/>
      <c r="G494" s="50" t="s">
        <v>403</v>
      </c>
      <c r="H494" s="51" t="n">
        <v>0.063</v>
      </c>
      <c r="I494" s="52" t="n">
        <v>19.41</v>
      </c>
      <c r="J494" s="52" t="n">
        <v>1.22</v>
      </c>
    </row>
    <row r="495" customFormat="false" ht="39" hidden="false" customHeight="true" outlineLevel="0" collapsed="false">
      <c r="A495" s="48" t="s">
        <v>309</v>
      </c>
      <c r="B495" s="49" t="s">
        <v>424</v>
      </c>
      <c r="C495" s="48" t="s">
        <v>30</v>
      </c>
      <c r="D495" s="48" t="s">
        <v>425</v>
      </c>
      <c r="E495" s="48" t="s">
        <v>402</v>
      </c>
      <c r="F495" s="48"/>
      <c r="G495" s="50" t="s">
        <v>406</v>
      </c>
      <c r="H495" s="51" t="n">
        <v>0.255</v>
      </c>
      <c r="I495" s="52" t="n">
        <v>18.38</v>
      </c>
      <c r="J495" s="52" t="n">
        <v>4.68</v>
      </c>
    </row>
    <row r="496" customFormat="false" ht="26.1" hidden="false" customHeight="true" outlineLevel="0" collapsed="false">
      <c r="A496" s="48" t="s">
        <v>309</v>
      </c>
      <c r="B496" s="49" t="s">
        <v>363</v>
      </c>
      <c r="C496" s="48" t="s">
        <v>30</v>
      </c>
      <c r="D496" s="48" t="s">
        <v>364</v>
      </c>
      <c r="E496" s="48" t="s">
        <v>308</v>
      </c>
      <c r="F496" s="48"/>
      <c r="G496" s="50" t="s">
        <v>36</v>
      </c>
      <c r="H496" s="51" t="n">
        <v>0.25</v>
      </c>
      <c r="I496" s="52" t="n">
        <v>15.33</v>
      </c>
      <c r="J496" s="52" t="n">
        <v>3.83</v>
      </c>
    </row>
    <row r="497" customFormat="false" ht="24" hidden="false" customHeight="true" outlineLevel="0" collapsed="false">
      <c r="A497" s="48" t="s">
        <v>309</v>
      </c>
      <c r="B497" s="49" t="s">
        <v>348</v>
      </c>
      <c r="C497" s="48" t="s">
        <v>30</v>
      </c>
      <c r="D497" s="48" t="s">
        <v>349</v>
      </c>
      <c r="E497" s="48" t="s">
        <v>308</v>
      </c>
      <c r="F497" s="48"/>
      <c r="G497" s="50" t="s">
        <v>36</v>
      </c>
      <c r="H497" s="51" t="n">
        <v>1.18</v>
      </c>
      <c r="I497" s="52" t="n">
        <v>19.18</v>
      </c>
      <c r="J497" s="52" t="n">
        <v>22.63</v>
      </c>
    </row>
    <row r="498" customFormat="false" ht="39" hidden="false" customHeight="true" outlineLevel="0" collapsed="false">
      <c r="A498" s="38" t="s">
        <v>298</v>
      </c>
      <c r="B498" s="39" t="s">
        <v>426</v>
      </c>
      <c r="C498" s="38" t="s">
        <v>30</v>
      </c>
      <c r="D498" s="38" t="s">
        <v>427</v>
      </c>
      <c r="E498" s="38" t="s">
        <v>321</v>
      </c>
      <c r="F498" s="38"/>
      <c r="G498" s="40" t="s">
        <v>49</v>
      </c>
      <c r="H498" s="41" t="n">
        <v>1.336</v>
      </c>
      <c r="I498" s="42" t="n">
        <v>27.53</v>
      </c>
      <c r="J498" s="42" t="n">
        <v>36.78</v>
      </c>
    </row>
    <row r="499" customFormat="false" ht="26.1" hidden="false" customHeight="true" outlineLevel="0" collapsed="false">
      <c r="A499" s="38" t="s">
        <v>298</v>
      </c>
      <c r="B499" s="39" t="s">
        <v>354</v>
      </c>
      <c r="C499" s="38" t="s">
        <v>30</v>
      </c>
      <c r="D499" s="38" t="s">
        <v>355</v>
      </c>
      <c r="E499" s="38" t="s">
        <v>321</v>
      </c>
      <c r="F499" s="38"/>
      <c r="G499" s="40" t="s">
        <v>77</v>
      </c>
      <c r="H499" s="41" t="n">
        <v>2.308</v>
      </c>
      <c r="I499" s="42" t="n">
        <v>14.16</v>
      </c>
      <c r="J499" s="42" t="n">
        <v>32.68</v>
      </c>
    </row>
    <row r="500" customFormat="false" ht="24" hidden="false" customHeight="true" outlineLevel="0" collapsed="false">
      <c r="A500" s="38" t="s">
        <v>298</v>
      </c>
      <c r="B500" s="39" t="s">
        <v>428</v>
      </c>
      <c r="C500" s="38" t="s">
        <v>30</v>
      </c>
      <c r="D500" s="38" t="s">
        <v>429</v>
      </c>
      <c r="E500" s="38" t="s">
        <v>321</v>
      </c>
      <c r="F500" s="38"/>
      <c r="G500" s="40" t="s">
        <v>170</v>
      </c>
      <c r="H500" s="41" t="n">
        <v>0.208</v>
      </c>
      <c r="I500" s="42" t="n">
        <v>23.4</v>
      </c>
      <c r="J500" s="42" t="n">
        <v>4.86</v>
      </c>
    </row>
    <row r="501" customFormat="false" ht="26.1" hidden="false" customHeight="true" outlineLevel="0" collapsed="false">
      <c r="A501" s="38" t="s">
        <v>298</v>
      </c>
      <c r="B501" s="39" t="s">
        <v>430</v>
      </c>
      <c r="C501" s="38" t="s">
        <v>30</v>
      </c>
      <c r="D501" s="38" t="s">
        <v>431</v>
      </c>
      <c r="E501" s="38" t="s">
        <v>321</v>
      </c>
      <c r="F501" s="38"/>
      <c r="G501" s="40" t="s">
        <v>77</v>
      </c>
      <c r="H501" s="41" t="n">
        <v>9.237</v>
      </c>
      <c r="I501" s="42" t="n">
        <v>4.95</v>
      </c>
      <c r="J501" s="42" t="n">
        <v>45.72</v>
      </c>
    </row>
    <row r="502" customFormat="false" ht="14.25" hidden="false" customHeight="false" outlineLevel="0" collapsed="false">
      <c r="A502" s="43"/>
      <c r="B502" s="43"/>
      <c r="C502" s="43"/>
      <c r="D502" s="43"/>
      <c r="E502" s="43" t="s">
        <v>301</v>
      </c>
      <c r="F502" s="44" t="n">
        <v>13.72</v>
      </c>
      <c r="G502" s="43" t="s">
        <v>302</v>
      </c>
      <c r="H502" s="44" t="n">
        <v>11.53</v>
      </c>
      <c r="I502" s="43" t="s">
        <v>303</v>
      </c>
      <c r="J502" s="44" t="n">
        <v>25.25</v>
      </c>
    </row>
    <row r="503" customFormat="false" ht="14.25" hidden="false" customHeight="true" outlineLevel="0" collapsed="false">
      <c r="A503" s="43"/>
      <c r="B503" s="43"/>
      <c r="C503" s="43"/>
      <c r="D503" s="43"/>
      <c r="E503" s="43" t="s">
        <v>304</v>
      </c>
      <c r="F503" s="44" t="n">
        <v>48.9</v>
      </c>
      <c r="G503" s="43"/>
      <c r="H503" s="45" t="s">
        <v>305</v>
      </c>
      <c r="I503" s="45"/>
      <c r="J503" s="44" t="n">
        <v>201.3</v>
      </c>
    </row>
    <row r="504" customFormat="false" ht="30" hidden="false" customHeight="true" outlineLevel="0" collapsed="false">
      <c r="A504" s="27"/>
      <c r="B504" s="27"/>
      <c r="C504" s="27"/>
      <c r="D504" s="27"/>
      <c r="E504" s="27"/>
      <c r="F504" s="27"/>
      <c r="G504" s="27" t="s">
        <v>306</v>
      </c>
      <c r="H504" s="46" t="n">
        <v>20</v>
      </c>
      <c r="I504" s="27" t="s">
        <v>307</v>
      </c>
      <c r="J504" s="36" t="n">
        <v>4026</v>
      </c>
    </row>
    <row r="505" customFormat="false" ht="0.95" hidden="false" customHeight="true" outlineLevel="0" collapsed="false">
      <c r="A505" s="47"/>
      <c r="B505" s="47"/>
      <c r="C505" s="47"/>
      <c r="D505" s="47"/>
      <c r="E505" s="47"/>
      <c r="F505" s="47"/>
      <c r="G505" s="47"/>
      <c r="H505" s="47"/>
      <c r="I505" s="47"/>
      <c r="J505" s="47"/>
    </row>
    <row r="506" customFormat="false" ht="18" hidden="false" customHeight="true" outlineLevel="0" collapsed="false">
      <c r="A506" s="7" t="s">
        <v>172</v>
      </c>
      <c r="B506" s="8" t="s">
        <v>9</v>
      </c>
      <c r="C506" s="7" t="s">
        <v>10</v>
      </c>
      <c r="D506" s="7" t="s">
        <v>11</v>
      </c>
      <c r="E506" s="7" t="s">
        <v>294</v>
      </c>
      <c r="F506" s="7"/>
      <c r="G506" s="9" t="s">
        <v>12</v>
      </c>
      <c r="H506" s="8" t="s">
        <v>13</v>
      </c>
      <c r="I506" s="8" t="s">
        <v>14</v>
      </c>
      <c r="J506" s="8" t="s">
        <v>16</v>
      </c>
    </row>
    <row r="507" customFormat="false" ht="26.1" hidden="false" customHeight="true" outlineLevel="0" collapsed="false">
      <c r="A507" s="14" t="s">
        <v>295</v>
      </c>
      <c r="B507" s="15" t="s">
        <v>109</v>
      </c>
      <c r="C507" s="14" t="s">
        <v>110</v>
      </c>
      <c r="D507" s="14" t="s">
        <v>111</v>
      </c>
      <c r="E507" s="14" t="s">
        <v>432</v>
      </c>
      <c r="F507" s="14"/>
      <c r="G507" s="16" t="s">
        <v>49</v>
      </c>
      <c r="H507" s="37" t="n">
        <v>1</v>
      </c>
      <c r="I507" s="17" t="n">
        <v>207.7</v>
      </c>
      <c r="J507" s="17" t="n">
        <v>207.7</v>
      </c>
    </row>
    <row r="508" customFormat="false" ht="24" hidden="false" customHeight="true" outlineLevel="0" collapsed="false">
      <c r="A508" s="48" t="s">
        <v>309</v>
      </c>
      <c r="B508" s="49" t="s">
        <v>433</v>
      </c>
      <c r="C508" s="48" t="s">
        <v>30</v>
      </c>
      <c r="D508" s="48" t="s">
        <v>434</v>
      </c>
      <c r="E508" s="48" t="s">
        <v>308</v>
      </c>
      <c r="F508" s="48"/>
      <c r="G508" s="50" t="s">
        <v>36</v>
      </c>
      <c r="H508" s="51" t="n">
        <v>1</v>
      </c>
      <c r="I508" s="52" t="n">
        <v>15.5</v>
      </c>
      <c r="J508" s="52" t="n">
        <v>15.5</v>
      </c>
    </row>
    <row r="509" customFormat="false" ht="24" hidden="false" customHeight="true" outlineLevel="0" collapsed="false">
      <c r="A509" s="48" t="s">
        <v>309</v>
      </c>
      <c r="B509" s="49" t="s">
        <v>435</v>
      </c>
      <c r="C509" s="48" t="s">
        <v>30</v>
      </c>
      <c r="D509" s="48" t="s">
        <v>436</v>
      </c>
      <c r="E509" s="48" t="s">
        <v>308</v>
      </c>
      <c r="F509" s="48"/>
      <c r="G509" s="50" t="s">
        <v>36</v>
      </c>
      <c r="H509" s="51" t="n">
        <v>1</v>
      </c>
      <c r="I509" s="52" t="n">
        <v>19.37</v>
      </c>
      <c r="J509" s="52" t="n">
        <v>19.37</v>
      </c>
    </row>
    <row r="510" customFormat="false" ht="24" hidden="false" customHeight="true" outlineLevel="0" collapsed="false">
      <c r="A510" s="48" t="s">
        <v>309</v>
      </c>
      <c r="B510" s="49" t="s">
        <v>409</v>
      </c>
      <c r="C510" s="48" t="s">
        <v>30</v>
      </c>
      <c r="D510" s="48" t="s">
        <v>410</v>
      </c>
      <c r="E510" s="48" t="s">
        <v>308</v>
      </c>
      <c r="F510" s="48"/>
      <c r="G510" s="50" t="s">
        <v>36</v>
      </c>
      <c r="H510" s="51" t="n">
        <v>1</v>
      </c>
      <c r="I510" s="52" t="n">
        <v>19.49</v>
      </c>
      <c r="J510" s="52" t="n">
        <v>19.49</v>
      </c>
    </row>
    <row r="511" customFormat="false" ht="24" hidden="false" customHeight="true" outlineLevel="0" collapsed="false">
      <c r="A511" s="38" t="s">
        <v>298</v>
      </c>
      <c r="B511" s="39" t="s">
        <v>437</v>
      </c>
      <c r="C511" s="38" t="s">
        <v>110</v>
      </c>
      <c r="D511" s="38" t="s">
        <v>438</v>
      </c>
      <c r="E511" s="38" t="s">
        <v>321</v>
      </c>
      <c r="F511" s="38"/>
      <c r="G511" s="40" t="s">
        <v>49</v>
      </c>
      <c r="H511" s="41" t="n">
        <v>1</v>
      </c>
      <c r="I511" s="42" t="n">
        <v>0.57</v>
      </c>
      <c r="J511" s="42" t="n">
        <v>0.57</v>
      </c>
    </row>
    <row r="512" customFormat="false" ht="26.1" hidden="false" customHeight="true" outlineLevel="0" collapsed="false">
      <c r="A512" s="38" t="s">
        <v>298</v>
      </c>
      <c r="B512" s="39" t="s">
        <v>439</v>
      </c>
      <c r="C512" s="38" t="s">
        <v>237</v>
      </c>
      <c r="D512" s="38" t="s">
        <v>440</v>
      </c>
      <c r="E512" s="38" t="s">
        <v>321</v>
      </c>
      <c r="F512" s="38"/>
      <c r="G512" s="40" t="s">
        <v>441</v>
      </c>
      <c r="H512" s="41" t="n">
        <v>1</v>
      </c>
      <c r="I512" s="42" t="n">
        <v>76.55</v>
      </c>
      <c r="J512" s="42" t="n">
        <v>76.55</v>
      </c>
    </row>
    <row r="513" customFormat="false" ht="26.1" hidden="false" customHeight="true" outlineLevel="0" collapsed="false">
      <c r="A513" s="38" t="s">
        <v>298</v>
      </c>
      <c r="B513" s="39" t="s">
        <v>442</v>
      </c>
      <c r="C513" s="38" t="s">
        <v>30</v>
      </c>
      <c r="D513" s="38" t="s">
        <v>443</v>
      </c>
      <c r="E513" s="38" t="s">
        <v>321</v>
      </c>
      <c r="F513" s="38"/>
      <c r="G513" s="40" t="s">
        <v>170</v>
      </c>
      <c r="H513" s="41" t="n">
        <v>1</v>
      </c>
      <c r="I513" s="42" t="n">
        <v>5.44</v>
      </c>
      <c r="J513" s="42" t="n">
        <v>5.44</v>
      </c>
    </row>
    <row r="514" customFormat="false" ht="26.1" hidden="false" customHeight="true" outlineLevel="0" collapsed="false">
      <c r="A514" s="38" t="s">
        <v>298</v>
      </c>
      <c r="B514" s="39" t="s">
        <v>444</v>
      </c>
      <c r="C514" s="38" t="s">
        <v>30</v>
      </c>
      <c r="D514" s="38" t="s">
        <v>445</v>
      </c>
      <c r="E514" s="38" t="s">
        <v>321</v>
      </c>
      <c r="F514" s="38"/>
      <c r="G514" s="40" t="s">
        <v>170</v>
      </c>
      <c r="H514" s="41" t="n">
        <v>1</v>
      </c>
      <c r="I514" s="42" t="n">
        <v>70.78</v>
      </c>
      <c r="J514" s="42" t="n">
        <v>70.78</v>
      </c>
    </row>
    <row r="515" customFormat="false" ht="14.25" hidden="false" customHeight="false" outlineLevel="0" collapsed="false">
      <c r="A515" s="43"/>
      <c r="B515" s="43"/>
      <c r="C515" s="43"/>
      <c r="D515" s="43"/>
      <c r="E515" s="43" t="s">
        <v>301</v>
      </c>
      <c r="F515" s="44" t="n">
        <v>22.43</v>
      </c>
      <c r="G515" s="43" t="s">
        <v>302</v>
      </c>
      <c r="H515" s="44" t="n">
        <v>18.85</v>
      </c>
      <c r="I515" s="43" t="s">
        <v>303</v>
      </c>
      <c r="J515" s="44" t="n">
        <v>41.28</v>
      </c>
    </row>
    <row r="516" customFormat="false" ht="14.25" hidden="false" customHeight="true" outlineLevel="0" collapsed="false">
      <c r="A516" s="43"/>
      <c r="B516" s="43"/>
      <c r="C516" s="43"/>
      <c r="D516" s="43"/>
      <c r="E516" s="43" t="s">
        <v>304</v>
      </c>
      <c r="F516" s="44" t="n">
        <v>66.65</v>
      </c>
      <c r="G516" s="43"/>
      <c r="H516" s="45" t="s">
        <v>305</v>
      </c>
      <c r="I516" s="45"/>
      <c r="J516" s="44" t="n">
        <v>274.35</v>
      </c>
    </row>
    <row r="517" customFormat="false" ht="30" hidden="false" customHeight="true" outlineLevel="0" collapsed="false">
      <c r="A517" s="27"/>
      <c r="B517" s="27"/>
      <c r="C517" s="27"/>
      <c r="D517" s="27"/>
      <c r="E517" s="27"/>
      <c r="F517" s="27"/>
      <c r="G517" s="27" t="s">
        <v>306</v>
      </c>
      <c r="H517" s="46" t="n">
        <v>20</v>
      </c>
      <c r="I517" s="27" t="s">
        <v>307</v>
      </c>
      <c r="J517" s="36" t="n">
        <v>5487</v>
      </c>
    </row>
    <row r="518" customFormat="false" ht="0.95" hidden="false" customHeight="true" outlineLevel="0" collapsed="false">
      <c r="A518" s="47"/>
      <c r="B518" s="47"/>
      <c r="C518" s="47"/>
      <c r="D518" s="47"/>
      <c r="E518" s="47"/>
      <c r="F518" s="47"/>
      <c r="G518" s="47"/>
      <c r="H518" s="47"/>
      <c r="I518" s="47"/>
      <c r="J518" s="47"/>
    </row>
    <row r="519" customFormat="false" ht="26.1" hidden="false" customHeight="true" outlineLevel="0" collapsed="false">
      <c r="A519" s="10" t="s">
        <v>173</v>
      </c>
      <c r="B519" s="10"/>
      <c r="C519" s="10"/>
      <c r="D519" s="10" t="s">
        <v>174</v>
      </c>
      <c r="E519" s="10"/>
      <c r="F519" s="10"/>
      <c r="G519" s="10"/>
      <c r="H519" s="11"/>
      <c r="I519" s="10"/>
      <c r="J519" s="12" t="n">
        <v>26443.62</v>
      </c>
    </row>
    <row r="520" customFormat="false" ht="18" hidden="false" customHeight="true" outlineLevel="0" collapsed="false">
      <c r="A520" s="7" t="s">
        <v>175</v>
      </c>
      <c r="B520" s="8" t="s">
        <v>9</v>
      </c>
      <c r="C520" s="7" t="s">
        <v>10</v>
      </c>
      <c r="D520" s="7" t="s">
        <v>11</v>
      </c>
      <c r="E520" s="7" t="s">
        <v>294</v>
      </c>
      <c r="F520" s="7"/>
      <c r="G520" s="9" t="s">
        <v>12</v>
      </c>
      <c r="H520" s="8" t="s">
        <v>13</v>
      </c>
      <c r="I520" s="8" t="s">
        <v>14</v>
      </c>
      <c r="J520" s="8" t="s">
        <v>16</v>
      </c>
    </row>
    <row r="521" customFormat="false" ht="65.1" hidden="false" customHeight="true" outlineLevel="0" collapsed="false">
      <c r="A521" s="14" t="s">
        <v>295</v>
      </c>
      <c r="B521" s="15" t="s">
        <v>176</v>
      </c>
      <c r="C521" s="14" t="s">
        <v>22</v>
      </c>
      <c r="D521" s="14" t="s">
        <v>177</v>
      </c>
      <c r="E521" s="14" t="s">
        <v>347</v>
      </c>
      <c r="F521" s="14"/>
      <c r="G521" s="16" t="s">
        <v>24</v>
      </c>
      <c r="H521" s="37" t="n">
        <v>1</v>
      </c>
      <c r="I521" s="17" t="n">
        <v>158.89</v>
      </c>
      <c r="J521" s="17" t="n">
        <v>158.89</v>
      </c>
    </row>
    <row r="522" customFormat="false" ht="51.95" hidden="false" customHeight="true" outlineLevel="0" collapsed="false">
      <c r="A522" s="48" t="s">
        <v>309</v>
      </c>
      <c r="B522" s="49" t="s">
        <v>532</v>
      </c>
      <c r="C522" s="48" t="s">
        <v>30</v>
      </c>
      <c r="D522" s="48" t="s">
        <v>533</v>
      </c>
      <c r="E522" s="48" t="s">
        <v>534</v>
      </c>
      <c r="F522" s="48"/>
      <c r="G522" s="50" t="s">
        <v>49</v>
      </c>
      <c r="H522" s="51" t="n">
        <v>1</v>
      </c>
      <c r="I522" s="52" t="n">
        <v>7.37</v>
      </c>
      <c r="J522" s="52" t="n">
        <v>7.37</v>
      </c>
    </row>
    <row r="523" customFormat="false" ht="51.95" hidden="false" customHeight="true" outlineLevel="0" collapsed="false">
      <c r="A523" s="48" t="s">
        <v>309</v>
      </c>
      <c r="B523" s="49" t="s">
        <v>535</v>
      </c>
      <c r="C523" s="48" t="s">
        <v>30</v>
      </c>
      <c r="D523" s="48" t="s">
        <v>536</v>
      </c>
      <c r="E523" s="48" t="s">
        <v>534</v>
      </c>
      <c r="F523" s="48"/>
      <c r="G523" s="50" t="s">
        <v>49</v>
      </c>
      <c r="H523" s="51" t="n">
        <v>1</v>
      </c>
      <c r="I523" s="52" t="n">
        <v>33.67</v>
      </c>
      <c r="J523" s="52" t="n">
        <v>33.67</v>
      </c>
    </row>
    <row r="524" customFormat="false" ht="39" hidden="false" customHeight="true" outlineLevel="0" collapsed="false">
      <c r="A524" s="48" t="s">
        <v>309</v>
      </c>
      <c r="B524" s="49" t="s">
        <v>537</v>
      </c>
      <c r="C524" s="48" t="s">
        <v>30</v>
      </c>
      <c r="D524" s="48" t="s">
        <v>538</v>
      </c>
      <c r="E524" s="48" t="s">
        <v>539</v>
      </c>
      <c r="F524" s="48"/>
      <c r="G524" s="50" t="s">
        <v>24</v>
      </c>
      <c r="H524" s="51" t="n">
        <v>1</v>
      </c>
      <c r="I524" s="52" t="n">
        <v>20.35</v>
      </c>
      <c r="J524" s="52" t="n">
        <v>20.35</v>
      </c>
    </row>
    <row r="525" customFormat="false" ht="24" hidden="false" customHeight="true" outlineLevel="0" collapsed="false">
      <c r="A525" s="38" t="s">
        <v>298</v>
      </c>
      <c r="B525" s="39" t="s">
        <v>540</v>
      </c>
      <c r="C525" s="38" t="s">
        <v>22</v>
      </c>
      <c r="D525" s="38" t="s">
        <v>541</v>
      </c>
      <c r="E525" s="38" t="s">
        <v>321</v>
      </c>
      <c r="F525" s="38"/>
      <c r="G525" s="40" t="s">
        <v>66</v>
      </c>
      <c r="H525" s="41" t="n">
        <v>1</v>
      </c>
      <c r="I525" s="42" t="n">
        <v>97.5</v>
      </c>
      <c r="J525" s="42" t="n">
        <v>97.5</v>
      </c>
    </row>
    <row r="526" customFormat="false" ht="14.25" hidden="false" customHeight="false" outlineLevel="0" collapsed="false">
      <c r="A526" s="43"/>
      <c r="B526" s="43"/>
      <c r="C526" s="43"/>
      <c r="D526" s="43"/>
      <c r="E526" s="43" t="s">
        <v>301</v>
      </c>
      <c r="F526" s="44" t="n">
        <v>14.49</v>
      </c>
      <c r="G526" s="43" t="s">
        <v>302</v>
      </c>
      <c r="H526" s="44" t="n">
        <v>12.18</v>
      </c>
      <c r="I526" s="43" t="s">
        <v>303</v>
      </c>
      <c r="J526" s="44" t="n">
        <v>26.66</v>
      </c>
    </row>
    <row r="527" customFormat="false" ht="14.25" hidden="false" customHeight="true" outlineLevel="0" collapsed="false">
      <c r="A527" s="43"/>
      <c r="B527" s="43"/>
      <c r="C527" s="43"/>
      <c r="D527" s="43"/>
      <c r="E527" s="43" t="s">
        <v>304</v>
      </c>
      <c r="F527" s="44" t="n">
        <v>50.98</v>
      </c>
      <c r="G527" s="43"/>
      <c r="H527" s="45" t="s">
        <v>305</v>
      </c>
      <c r="I527" s="45"/>
      <c r="J527" s="44" t="n">
        <v>209.87</v>
      </c>
    </row>
    <row r="528" customFormat="false" ht="30" hidden="false" customHeight="true" outlineLevel="0" collapsed="false">
      <c r="A528" s="27"/>
      <c r="B528" s="27"/>
      <c r="C528" s="27"/>
      <c r="D528" s="27"/>
      <c r="E528" s="27"/>
      <c r="F528" s="27"/>
      <c r="G528" s="27" t="s">
        <v>306</v>
      </c>
      <c r="H528" s="46" t="n">
        <v>126</v>
      </c>
      <c r="I528" s="27" t="s">
        <v>307</v>
      </c>
      <c r="J528" s="36" t="n">
        <v>26443.62</v>
      </c>
    </row>
    <row r="529" customFormat="false" ht="0.95" hidden="false" customHeight="true" outlineLevel="0" collapsed="false">
      <c r="A529" s="47"/>
      <c r="B529" s="47"/>
      <c r="C529" s="47"/>
      <c r="D529" s="47"/>
      <c r="E529" s="47"/>
      <c r="F529" s="47"/>
      <c r="G529" s="47"/>
      <c r="H529" s="47"/>
      <c r="I529" s="47"/>
      <c r="J529" s="47"/>
    </row>
    <row r="530" customFormat="false" ht="24" hidden="false" customHeight="true" outlineLevel="0" collapsed="false">
      <c r="A530" s="10" t="s">
        <v>178</v>
      </c>
      <c r="B530" s="10"/>
      <c r="C530" s="10"/>
      <c r="D530" s="10" t="s">
        <v>179</v>
      </c>
      <c r="E530" s="10"/>
      <c r="F530" s="10"/>
      <c r="G530" s="10"/>
      <c r="H530" s="11"/>
      <c r="I530" s="10"/>
      <c r="J530" s="12" t="n">
        <v>19776.58</v>
      </c>
    </row>
    <row r="531" customFormat="false" ht="18" hidden="false" customHeight="true" outlineLevel="0" collapsed="false">
      <c r="A531" s="7" t="s">
        <v>180</v>
      </c>
      <c r="B531" s="8" t="s">
        <v>9</v>
      </c>
      <c r="C531" s="7" t="s">
        <v>10</v>
      </c>
      <c r="D531" s="7" t="s">
        <v>11</v>
      </c>
      <c r="E531" s="7" t="s">
        <v>294</v>
      </c>
      <c r="F531" s="7"/>
      <c r="G531" s="9" t="s">
        <v>12</v>
      </c>
      <c r="H531" s="8" t="s">
        <v>13</v>
      </c>
      <c r="I531" s="8" t="s">
        <v>14</v>
      </c>
      <c r="J531" s="8" t="s">
        <v>16</v>
      </c>
    </row>
    <row r="532" customFormat="false" ht="26.1" hidden="false" customHeight="true" outlineLevel="0" collapsed="false">
      <c r="A532" s="14" t="s">
        <v>295</v>
      </c>
      <c r="B532" s="15" t="s">
        <v>181</v>
      </c>
      <c r="C532" s="14" t="s">
        <v>30</v>
      </c>
      <c r="D532" s="14" t="s">
        <v>182</v>
      </c>
      <c r="E532" s="14" t="s">
        <v>451</v>
      </c>
      <c r="F532" s="14"/>
      <c r="G532" s="16" t="s">
        <v>49</v>
      </c>
      <c r="H532" s="37" t="n">
        <v>1</v>
      </c>
      <c r="I532" s="17" t="n">
        <v>2.94</v>
      </c>
      <c r="J532" s="17" t="n">
        <v>2.94</v>
      </c>
    </row>
    <row r="533" customFormat="false" ht="24" hidden="false" customHeight="true" outlineLevel="0" collapsed="false">
      <c r="A533" s="48" t="s">
        <v>309</v>
      </c>
      <c r="B533" s="49" t="s">
        <v>371</v>
      </c>
      <c r="C533" s="48" t="s">
        <v>30</v>
      </c>
      <c r="D533" s="48" t="s">
        <v>372</v>
      </c>
      <c r="E533" s="48" t="s">
        <v>308</v>
      </c>
      <c r="F533" s="48"/>
      <c r="G533" s="50" t="s">
        <v>36</v>
      </c>
      <c r="H533" s="51" t="n">
        <v>0.051</v>
      </c>
      <c r="I533" s="52" t="n">
        <v>20.75</v>
      </c>
      <c r="J533" s="52" t="n">
        <v>1.05</v>
      </c>
    </row>
    <row r="534" customFormat="false" ht="24" hidden="false" customHeight="true" outlineLevel="0" collapsed="false">
      <c r="A534" s="48" t="s">
        <v>309</v>
      </c>
      <c r="B534" s="49" t="s">
        <v>350</v>
      </c>
      <c r="C534" s="48" t="s">
        <v>30</v>
      </c>
      <c r="D534" s="48" t="s">
        <v>351</v>
      </c>
      <c r="E534" s="48" t="s">
        <v>308</v>
      </c>
      <c r="F534" s="48"/>
      <c r="G534" s="50" t="s">
        <v>36</v>
      </c>
      <c r="H534" s="51" t="n">
        <v>0.019</v>
      </c>
      <c r="I534" s="52" t="n">
        <v>15.41</v>
      </c>
      <c r="J534" s="52" t="n">
        <v>0.29</v>
      </c>
    </row>
    <row r="535" customFormat="false" ht="24" hidden="false" customHeight="true" outlineLevel="0" collapsed="false">
      <c r="A535" s="38" t="s">
        <v>298</v>
      </c>
      <c r="B535" s="39" t="s">
        <v>542</v>
      </c>
      <c r="C535" s="38" t="s">
        <v>30</v>
      </c>
      <c r="D535" s="38" t="s">
        <v>543</v>
      </c>
      <c r="E535" s="38" t="s">
        <v>321</v>
      </c>
      <c r="F535" s="38"/>
      <c r="G535" s="40" t="s">
        <v>483</v>
      </c>
      <c r="H535" s="41" t="n">
        <v>0.16</v>
      </c>
      <c r="I535" s="42" t="n">
        <v>10.05</v>
      </c>
      <c r="J535" s="42" t="n">
        <v>1.6</v>
      </c>
    </row>
    <row r="536" customFormat="false" ht="14.25" hidden="false" customHeight="false" outlineLevel="0" collapsed="false">
      <c r="A536" s="43"/>
      <c r="B536" s="43"/>
      <c r="C536" s="43"/>
      <c r="D536" s="43"/>
      <c r="E536" s="43" t="s">
        <v>301</v>
      </c>
      <c r="F536" s="44" t="n">
        <v>0.53</v>
      </c>
      <c r="G536" s="43" t="s">
        <v>302</v>
      </c>
      <c r="H536" s="44" t="n">
        <v>0.45</v>
      </c>
      <c r="I536" s="43" t="s">
        <v>303</v>
      </c>
      <c r="J536" s="44" t="n">
        <v>0.97</v>
      </c>
    </row>
    <row r="537" customFormat="false" ht="14.25" hidden="false" customHeight="true" outlineLevel="0" collapsed="false">
      <c r="A537" s="43"/>
      <c r="B537" s="43"/>
      <c r="C537" s="43"/>
      <c r="D537" s="43"/>
      <c r="E537" s="43" t="s">
        <v>304</v>
      </c>
      <c r="F537" s="44" t="n">
        <v>0.94</v>
      </c>
      <c r="G537" s="43"/>
      <c r="H537" s="45" t="s">
        <v>305</v>
      </c>
      <c r="I537" s="45"/>
      <c r="J537" s="44" t="n">
        <v>3.88</v>
      </c>
    </row>
    <row r="538" customFormat="false" ht="30" hidden="false" customHeight="true" outlineLevel="0" collapsed="false">
      <c r="A538" s="27"/>
      <c r="B538" s="27"/>
      <c r="C538" s="27"/>
      <c r="D538" s="27"/>
      <c r="E538" s="27"/>
      <c r="F538" s="27"/>
      <c r="G538" s="27" t="s">
        <v>306</v>
      </c>
      <c r="H538" s="46" t="n">
        <v>263.34</v>
      </c>
      <c r="I538" s="27" t="s">
        <v>307</v>
      </c>
      <c r="J538" s="36" t="n">
        <v>1021.75</v>
      </c>
    </row>
    <row r="539" customFormat="false" ht="0.95" hidden="false" customHeight="true" outlineLevel="0" collapsed="false">
      <c r="A539" s="47"/>
      <c r="B539" s="47"/>
      <c r="C539" s="47"/>
      <c r="D539" s="47"/>
      <c r="E539" s="47"/>
      <c r="F539" s="47"/>
      <c r="G539" s="47"/>
      <c r="H539" s="47"/>
      <c r="I539" s="47"/>
      <c r="J539" s="47"/>
    </row>
    <row r="540" customFormat="false" ht="18" hidden="false" customHeight="true" outlineLevel="0" collapsed="false">
      <c r="A540" s="7" t="s">
        <v>183</v>
      </c>
      <c r="B540" s="8" t="s">
        <v>9</v>
      </c>
      <c r="C540" s="7" t="s">
        <v>10</v>
      </c>
      <c r="D540" s="7" t="s">
        <v>11</v>
      </c>
      <c r="E540" s="7" t="s">
        <v>294</v>
      </c>
      <c r="F540" s="7"/>
      <c r="G540" s="9" t="s">
        <v>12</v>
      </c>
      <c r="H540" s="8" t="s">
        <v>13</v>
      </c>
      <c r="I540" s="8" t="s">
        <v>14</v>
      </c>
      <c r="J540" s="8" t="s">
        <v>16</v>
      </c>
    </row>
    <row r="541" customFormat="false" ht="26.1" hidden="false" customHeight="true" outlineLevel="0" collapsed="false">
      <c r="A541" s="14" t="s">
        <v>295</v>
      </c>
      <c r="B541" s="15" t="s">
        <v>184</v>
      </c>
      <c r="C541" s="14" t="s">
        <v>30</v>
      </c>
      <c r="D541" s="14" t="s">
        <v>185</v>
      </c>
      <c r="E541" s="14" t="s">
        <v>451</v>
      </c>
      <c r="F541" s="14"/>
      <c r="G541" s="16" t="s">
        <v>49</v>
      </c>
      <c r="H541" s="37" t="n">
        <v>1</v>
      </c>
      <c r="I541" s="17" t="n">
        <v>10.04</v>
      </c>
      <c r="J541" s="17" t="n">
        <v>10.04</v>
      </c>
    </row>
    <row r="542" customFormat="false" ht="24" hidden="false" customHeight="true" outlineLevel="0" collapsed="false">
      <c r="A542" s="48" t="s">
        <v>309</v>
      </c>
      <c r="B542" s="49" t="s">
        <v>371</v>
      </c>
      <c r="C542" s="48" t="s">
        <v>30</v>
      </c>
      <c r="D542" s="48" t="s">
        <v>372</v>
      </c>
      <c r="E542" s="48" t="s">
        <v>308</v>
      </c>
      <c r="F542" s="48"/>
      <c r="G542" s="50" t="s">
        <v>36</v>
      </c>
      <c r="H542" s="51" t="n">
        <v>0.188</v>
      </c>
      <c r="I542" s="52" t="n">
        <v>20.75</v>
      </c>
      <c r="J542" s="52" t="n">
        <v>3.9</v>
      </c>
    </row>
    <row r="543" customFormat="false" ht="24" hidden="false" customHeight="true" outlineLevel="0" collapsed="false">
      <c r="A543" s="48" t="s">
        <v>309</v>
      </c>
      <c r="B543" s="49" t="s">
        <v>350</v>
      </c>
      <c r="C543" s="48" t="s">
        <v>30</v>
      </c>
      <c r="D543" s="48" t="s">
        <v>351</v>
      </c>
      <c r="E543" s="48" t="s">
        <v>308</v>
      </c>
      <c r="F543" s="48"/>
      <c r="G543" s="50" t="s">
        <v>36</v>
      </c>
      <c r="H543" s="51" t="n">
        <v>0.069</v>
      </c>
      <c r="I543" s="52" t="n">
        <v>15.41</v>
      </c>
      <c r="J543" s="52" t="n">
        <v>1.06</v>
      </c>
    </row>
    <row r="544" customFormat="false" ht="26.1" hidden="false" customHeight="true" outlineLevel="0" collapsed="false">
      <c r="A544" s="38" t="s">
        <v>298</v>
      </c>
      <c r="B544" s="39" t="s">
        <v>544</v>
      </c>
      <c r="C544" s="38" t="s">
        <v>30</v>
      </c>
      <c r="D544" s="38" t="s">
        <v>545</v>
      </c>
      <c r="E544" s="38" t="s">
        <v>321</v>
      </c>
      <c r="F544" s="38"/>
      <c r="G544" s="40" t="s">
        <v>170</v>
      </c>
      <c r="H544" s="41" t="n">
        <v>1.14</v>
      </c>
      <c r="I544" s="42" t="n">
        <v>4.46</v>
      </c>
      <c r="J544" s="42" t="n">
        <v>5.08</v>
      </c>
    </row>
    <row r="545" customFormat="false" ht="14.25" hidden="false" customHeight="false" outlineLevel="0" collapsed="false">
      <c r="A545" s="43"/>
      <c r="B545" s="43"/>
      <c r="C545" s="43"/>
      <c r="D545" s="43"/>
      <c r="E545" s="43" t="s">
        <v>301</v>
      </c>
      <c r="F545" s="44" t="n">
        <v>1.95</v>
      </c>
      <c r="G545" s="43" t="s">
        <v>302</v>
      </c>
      <c r="H545" s="44" t="n">
        <v>1.64</v>
      </c>
      <c r="I545" s="43" t="s">
        <v>303</v>
      </c>
      <c r="J545" s="44" t="n">
        <v>3.59</v>
      </c>
    </row>
    <row r="546" customFormat="false" ht="14.25" hidden="false" customHeight="true" outlineLevel="0" collapsed="false">
      <c r="A546" s="43"/>
      <c r="B546" s="43"/>
      <c r="C546" s="43"/>
      <c r="D546" s="43"/>
      <c r="E546" s="43" t="s">
        <v>304</v>
      </c>
      <c r="F546" s="44" t="n">
        <v>3.22</v>
      </c>
      <c r="G546" s="43"/>
      <c r="H546" s="45" t="s">
        <v>305</v>
      </c>
      <c r="I546" s="45"/>
      <c r="J546" s="44" t="n">
        <v>13.26</v>
      </c>
    </row>
    <row r="547" customFormat="false" ht="30" hidden="false" customHeight="true" outlineLevel="0" collapsed="false">
      <c r="A547" s="27"/>
      <c r="B547" s="27"/>
      <c r="C547" s="27"/>
      <c r="D547" s="27"/>
      <c r="E547" s="27"/>
      <c r="F547" s="27"/>
      <c r="G547" s="27" t="s">
        <v>306</v>
      </c>
      <c r="H547" s="46" t="n">
        <v>50</v>
      </c>
      <c r="I547" s="27" t="s">
        <v>307</v>
      </c>
      <c r="J547" s="36" t="n">
        <v>663</v>
      </c>
    </row>
    <row r="548" customFormat="false" ht="0.95" hidden="false" customHeight="true" outlineLevel="0" collapsed="false">
      <c r="A548" s="47"/>
      <c r="B548" s="47"/>
      <c r="C548" s="47"/>
      <c r="D548" s="47"/>
      <c r="E548" s="47"/>
      <c r="F548" s="47"/>
      <c r="G548" s="47"/>
      <c r="H548" s="47"/>
      <c r="I548" s="47"/>
      <c r="J548" s="47"/>
    </row>
    <row r="549" customFormat="false" ht="18" hidden="false" customHeight="true" outlineLevel="0" collapsed="false">
      <c r="A549" s="7" t="s">
        <v>186</v>
      </c>
      <c r="B549" s="8" t="s">
        <v>9</v>
      </c>
      <c r="C549" s="7" t="s">
        <v>10</v>
      </c>
      <c r="D549" s="7" t="s">
        <v>11</v>
      </c>
      <c r="E549" s="7" t="s">
        <v>294</v>
      </c>
      <c r="F549" s="7"/>
      <c r="G549" s="9" t="s">
        <v>12</v>
      </c>
      <c r="H549" s="8" t="s">
        <v>13</v>
      </c>
      <c r="I549" s="8" t="s">
        <v>14</v>
      </c>
      <c r="J549" s="8" t="s">
        <v>16</v>
      </c>
    </row>
    <row r="550" customFormat="false" ht="26.1" hidden="false" customHeight="true" outlineLevel="0" collapsed="false">
      <c r="A550" s="14" t="s">
        <v>295</v>
      </c>
      <c r="B550" s="15" t="s">
        <v>187</v>
      </c>
      <c r="C550" s="14" t="s">
        <v>30</v>
      </c>
      <c r="D550" s="14" t="s">
        <v>188</v>
      </c>
      <c r="E550" s="14" t="s">
        <v>451</v>
      </c>
      <c r="F550" s="14"/>
      <c r="G550" s="16" t="s">
        <v>49</v>
      </c>
      <c r="H550" s="37" t="n">
        <v>1</v>
      </c>
      <c r="I550" s="17" t="n">
        <v>16.48</v>
      </c>
      <c r="J550" s="17" t="n">
        <v>16.48</v>
      </c>
    </row>
    <row r="551" customFormat="false" ht="24" hidden="false" customHeight="true" outlineLevel="0" collapsed="false">
      <c r="A551" s="48" t="s">
        <v>309</v>
      </c>
      <c r="B551" s="49" t="s">
        <v>371</v>
      </c>
      <c r="C551" s="48" t="s">
        <v>30</v>
      </c>
      <c r="D551" s="48" t="s">
        <v>372</v>
      </c>
      <c r="E551" s="48" t="s">
        <v>308</v>
      </c>
      <c r="F551" s="48"/>
      <c r="G551" s="50" t="s">
        <v>36</v>
      </c>
      <c r="H551" s="51" t="n">
        <v>0.504</v>
      </c>
      <c r="I551" s="52" t="n">
        <v>20.75</v>
      </c>
      <c r="J551" s="52" t="n">
        <v>10.45</v>
      </c>
    </row>
    <row r="552" customFormat="false" ht="24" hidden="false" customHeight="true" outlineLevel="0" collapsed="false">
      <c r="A552" s="48" t="s">
        <v>309</v>
      </c>
      <c r="B552" s="49" t="s">
        <v>350</v>
      </c>
      <c r="C552" s="48" t="s">
        <v>30</v>
      </c>
      <c r="D552" s="48" t="s">
        <v>351</v>
      </c>
      <c r="E552" s="48" t="s">
        <v>308</v>
      </c>
      <c r="F552" s="48"/>
      <c r="G552" s="50" t="s">
        <v>36</v>
      </c>
      <c r="H552" s="51" t="n">
        <v>0.185</v>
      </c>
      <c r="I552" s="52" t="n">
        <v>15.41</v>
      </c>
      <c r="J552" s="52" t="n">
        <v>2.85</v>
      </c>
    </row>
    <row r="553" customFormat="false" ht="26.1" hidden="false" customHeight="true" outlineLevel="0" collapsed="false">
      <c r="A553" s="38" t="s">
        <v>298</v>
      </c>
      <c r="B553" s="39" t="s">
        <v>546</v>
      </c>
      <c r="C553" s="38" t="s">
        <v>30</v>
      </c>
      <c r="D553" s="38" t="s">
        <v>547</v>
      </c>
      <c r="E553" s="38" t="s">
        <v>321</v>
      </c>
      <c r="F553" s="38"/>
      <c r="G553" s="40" t="s">
        <v>24</v>
      </c>
      <c r="H553" s="41" t="n">
        <v>0.06</v>
      </c>
      <c r="I553" s="42" t="n">
        <v>1.01</v>
      </c>
      <c r="J553" s="42" t="n">
        <v>0.06</v>
      </c>
    </row>
    <row r="554" customFormat="false" ht="26.1" hidden="false" customHeight="true" outlineLevel="0" collapsed="false">
      <c r="A554" s="38" t="s">
        <v>298</v>
      </c>
      <c r="B554" s="39" t="s">
        <v>548</v>
      </c>
      <c r="C554" s="38" t="s">
        <v>30</v>
      </c>
      <c r="D554" s="38" t="s">
        <v>549</v>
      </c>
      <c r="E554" s="38" t="s">
        <v>321</v>
      </c>
      <c r="F554" s="38"/>
      <c r="G554" s="40" t="s">
        <v>170</v>
      </c>
      <c r="H554" s="41" t="n">
        <v>1.04304</v>
      </c>
      <c r="I554" s="42" t="n">
        <v>3</v>
      </c>
      <c r="J554" s="42" t="n">
        <v>3.12</v>
      </c>
    </row>
    <row r="555" customFormat="false" ht="14.25" hidden="false" customHeight="false" outlineLevel="0" collapsed="false">
      <c r="A555" s="43"/>
      <c r="B555" s="43"/>
      <c r="C555" s="43"/>
      <c r="D555" s="43"/>
      <c r="E555" s="43" t="s">
        <v>301</v>
      </c>
      <c r="F555" s="44" t="n">
        <v>5.24</v>
      </c>
      <c r="G555" s="43" t="s">
        <v>302</v>
      </c>
      <c r="H555" s="44" t="n">
        <v>4.4</v>
      </c>
      <c r="I555" s="43" t="s">
        <v>303</v>
      </c>
      <c r="J555" s="44" t="n">
        <v>9.65</v>
      </c>
    </row>
    <row r="556" customFormat="false" ht="14.25" hidden="false" customHeight="true" outlineLevel="0" collapsed="false">
      <c r="A556" s="43"/>
      <c r="B556" s="43"/>
      <c r="C556" s="43"/>
      <c r="D556" s="43"/>
      <c r="E556" s="43" t="s">
        <v>304</v>
      </c>
      <c r="F556" s="44" t="n">
        <v>5.28</v>
      </c>
      <c r="G556" s="43"/>
      <c r="H556" s="45" t="s">
        <v>305</v>
      </c>
      <c r="I556" s="45"/>
      <c r="J556" s="44" t="n">
        <v>21.76</v>
      </c>
    </row>
    <row r="557" customFormat="false" ht="30" hidden="false" customHeight="true" outlineLevel="0" collapsed="false">
      <c r="A557" s="27"/>
      <c r="B557" s="27"/>
      <c r="C557" s="27"/>
      <c r="D557" s="27"/>
      <c r="E557" s="27"/>
      <c r="F557" s="27"/>
      <c r="G557" s="27" t="s">
        <v>306</v>
      </c>
      <c r="H557" s="46" t="n">
        <v>263.34</v>
      </c>
      <c r="I557" s="27" t="s">
        <v>307</v>
      </c>
      <c r="J557" s="36" t="n">
        <v>5730.27</v>
      </c>
    </row>
    <row r="558" customFormat="false" ht="0.95" hidden="false" customHeight="true" outlineLevel="0" collapsed="false">
      <c r="A558" s="47"/>
      <c r="B558" s="47"/>
      <c r="C558" s="47"/>
      <c r="D558" s="47"/>
      <c r="E558" s="47"/>
      <c r="F558" s="47"/>
      <c r="G558" s="47"/>
      <c r="H558" s="47"/>
      <c r="I558" s="47"/>
      <c r="J558" s="47"/>
    </row>
    <row r="559" customFormat="false" ht="18" hidden="false" customHeight="true" outlineLevel="0" collapsed="false">
      <c r="A559" s="7" t="s">
        <v>189</v>
      </c>
      <c r="B559" s="8" t="s">
        <v>9</v>
      </c>
      <c r="C559" s="7" t="s">
        <v>10</v>
      </c>
      <c r="D559" s="7" t="s">
        <v>11</v>
      </c>
      <c r="E559" s="7" t="s">
        <v>294</v>
      </c>
      <c r="F559" s="7"/>
      <c r="G559" s="9" t="s">
        <v>12</v>
      </c>
      <c r="H559" s="8" t="s">
        <v>13</v>
      </c>
      <c r="I559" s="8" t="s">
        <v>14</v>
      </c>
      <c r="J559" s="8" t="s">
        <v>16</v>
      </c>
    </row>
    <row r="560" customFormat="false" ht="26.1" hidden="false" customHeight="true" outlineLevel="0" collapsed="false">
      <c r="A560" s="14" t="s">
        <v>295</v>
      </c>
      <c r="B560" s="15" t="s">
        <v>190</v>
      </c>
      <c r="C560" s="14" t="s">
        <v>30</v>
      </c>
      <c r="D560" s="14" t="s">
        <v>191</v>
      </c>
      <c r="E560" s="14" t="s">
        <v>451</v>
      </c>
      <c r="F560" s="14"/>
      <c r="G560" s="16" t="s">
        <v>49</v>
      </c>
      <c r="H560" s="37" t="n">
        <v>1</v>
      </c>
      <c r="I560" s="17" t="n">
        <v>12.6</v>
      </c>
      <c r="J560" s="17" t="n">
        <v>12.6</v>
      </c>
    </row>
    <row r="561" customFormat="false" ht="24" hidden="false" customHeight="true" outlineLevel="0" collapsed="false">
      <c r="A561" s="48" t="s">
        <v>309</v>
      </c>
      <c r="B561" s="49" t="s">
        <v>371</v>
      </c>
      <c r="C561" s="48" t="s">
        <v>30</v>
      </c>
      <c r="D561" s="48" t="s">
        <v>372</v>
      </c>
      <c r="E561" s="48" t="s">
        <v>308</v>
      </c>
      <c r="F561" s="48"/>
      <c r="G561" s="50" t="s">
        <v>36</v>
      </c>
      <c r="H561" s="51" t="n">
        <v>0.244</v>
      </c>
      <c r="I561" s="52" t="n">
        <v>20.75</v>
      </c>
      <c r="J561" s="52" t="n">
        <v>5.06</v>
      </c>
    </row>
    <row r="562" customFormat="false" ht="24" hidden="false" customHeight="true" outlineLevel="0" collapsed="false">
      <c r="A562" s="48" t="s">
        <v>309</v>
      </c>
      <c r="B562" s="49" t="s">
        <v>350</v>
      </c>
      <c r="C562" s="48" t="s">
        <v>30</v>
      </c>
      <c r="D562" s="48" t="s">
        <v>351</v>
      </c>
      <c r="E562" s="48" t="s">
        <v>308</v>
      </c>
      <c r="F562" s="48"/>
      <c r="G562" s="50" t="s">
        <v>36</v>
      </c>
      <c r="H562" s="51" t="n">
        <v>0.089</v>
      </c>
      <c r="I562" s="52" t="n">
        <v>15.41</v>
      </c>
      <c r="J562" s="52" t="n">
        <v>1.37</v>
      </c>
    </row>
    <row r="563" customFormat="false" ht="24" hidden="false" customHeight="true" outlineLevel="0" collapsed="false">
      <c r="A563" s="38" t="s">
        <v>298</v>
      </c>
      <c r="B563" s="39" t="s">
        <v>550</v>
      </c>
      <c r="C563" s="38" t="s">
        <v>30</v>
      </c>
      <c r="D563" s="38" t="s">
        <v>551</v>
      </c>
      <c r="E563" s="38" t="s">
        <v>321</v>
      </c>
      <c r="F563" s="38"/>
      <c r="G563" s="40" t="s">
        <v>483</v>
      </c>
      <c r="H563" s="41" t="n">
        <v>0.33</v>
      </c>
      <c r="I563" s="42" t="n">
        <v>18.7</v>
      </c>
      <c r="J563" s="42" t="n">
        <v>6.17</v>
      </c>
    </row>
    <row r="564" customFormat="false" ht="14.25" hidden="false" customHeight="false" outlineLevel="0" collapsed="false">
      <c r="A564" s="43"/>
      <c r="B564" s="43"/>
      <c r="C564" s="43"/>
      <c r="D564" s="43"/>
      <c r="E564" s="43" t="s">
        <v>301</v>
      </c>
      <c r="F564" s="44" t="n">
        <v>2.53</v>
      </c>
      <c r="G564" s="43" t="s">
        <v>302</v>
      </c>
      <c r="H564" s="44" t="n">
        <v>2.13</v>
      </c>
      <c r="I564" s="43" t="s">
        <v>303</v>
      </c>
      <c r="J564" s="44" t="n">
        <v>4.65</v>
      </c>
    </row>
    <row r="565" customFormat="false" ht="14.25" hidden="false" customHeight="true" outlineLevel="0" collapsed="false">
      <c r="A565" s="43"/>
      <c r="B565" s="43"/>
      <c r="C565" s="43"/>
      <c r="D565" s="43"/>
      <c r="E565" s="43" t="s">
        <v>304</v>
      </c>
      <c r="F565" s="44" t="n">
        <v>4.04</v>
      </c>
      <c r="G565" s="43"/>
      <c r="H565" s="45" t="s">
        <v>305</v>
      </c>
      <c r="I565" s="45"/>
      <c r="J565" s="44" t="n">
        <v>16.64</v>
      </c>
    </row>
    <row r="566" customFormat="false" ht="30" hidden="false" customHeight="true" outlineLevel="0" collapsed="false">
      <c r="A566" s="27"/>
      <c r="B566" s="27"/>
      <c r="C566" s="27"/>
      <c r="D566" s="27"/>
      <c r="E566" s="27"/>
      <c r="F566" s="27"/>
      <c r="G566" s="27" t="s">
        <v>306</v>
      </c>
      <c r="H566" s="46" t="n">
        <v>263.34</v>
      </c>
      <c r="I566" s="27" t="s">
        <v>307</v>
      </c>
      <c r="J566" s="36" t="n">
        <v>4381.97</v>
      </c>
    </row>
    <row r="567" customFormat="false" ht="0.95" hidden="false" customHeight="true" outlineLevel="0" collapsed="false">
      <c r="A567" s="47"/>
      <c r="B567" s="47"/>
      <c r="C567" s="47"/>
      <c r="D567" s="47"/>
      <c r="E567" s="47"/>
      <c r="F567" s="47"/>
      <c r="G567" s="47"/>
      <c r="H567" s="47"/>
      <c r="I567" s="47"/>
      <c r="J567" s="47"/>
    </row>
    <row r="568" customFormat="false" ht="18" hidden="false" customHeight="true" outlineLevel="0" collapsed="false">
      <c r="A568" s="7" t="s">
        <v>192</v>
      </c>
      <c r="B568" s="8" t="s">
        <v>9</v>
      </c>
      <c r="C568" s="7" t="s">
        <v>10</v>
      </c>
      <c r="D568" s="7" t="s">
        <v>11</v>
      </c>
      <c r="E568" s="7" t="s">
        <v>294</v>
      </c>
      <c r="F568" s="7"/>
      <c r="G568" s="9" t="s">
        <v>12</v>
      </c>
      <c r="H568" s="8" t="s">
        <v>13</v>
      </c>
      <c r="I568" s="8" t="s">
        <v>14</v>
      </c>
      <c r="J568" s="8" t="s">
        <v>16</v>
      </c>
    </row>
    <row r="569" customFormat="false" ht="26.1" hidden="false" customHeight="true" outlineLevel="0" collapsed="false">
      <c r="A569" s="14" t="s">
        <v>295</v>
      </c>
      <c r="B569" s="15" t="s">
        <v>193</v>
      </c>
      <c r="C569" s="14" t="s">
        <v>30</v>
      </c>
      <c r="D569" s="14" t="s">
        <v>194</v>
      </c>
      <c r="E569" s="14" t="s">
        <v>451</v>
      </c>
      <c r="F569" s="14"/>
      <c r="G569" s="16" t="s">
        <v>49</v>
      </c>
      <c r="H569" s="37" t="n">
        <v>1</v>
      </c>
      <c r="I569" s="17" t="n">
        <v>11.11</v>
      </c>
      <c r="J569" s="17" t="n">
        <v>11.11</v>
      </c>
    </row>
    <row r="570" customFormat="false" ht="24" hidden="false" customHeight="true" outlineLevel="0" collapsed="false">
      <c r="A570" s="48" t="s">
        <v>309</v>
      </c>
      <c r="B570" s="49" t="s">
        <v>371</v>
      </c>
      <c r="C570" s="48" t="s">
        <v>30</v>
      </c>
      <c r="D570" s="48" t="s">
        <v>372</v>
      </c>
      <c r="E570" s="48" t="s">
        <v>308</v>
      </c>
      <c r="F570" s="48"/>
      <c r="G570" s="50" t="s">
        <v>36</v>
      </c>
      <c r="H570" s="51" t="n">
        <v>0.187</v>
      </c>
      <c r="I570" s="52" t="n">
        <v>20.75</v>
      </c>
      <c r="J570" s="52" t="n">
        <v>3.88</v>
      </c>
    </row>
    <row r="571" customFormat="false" ht="24" hidden="false" customHeight="true" outlineLevel="0" collapsed="false">
      <c r="A571" s="48" t="s">
        <v>309</v>
      </c>
      <c r="B571" s="49" t="s">
        <v>350</v>
      </c>
      <c r="C571" s="48" t="s">
        <v>30</v>
      </c>
      <c r="D571" s="48" t="s">
        <v>351</v>
      </c>
      <c r="E571" s="48" t="s">
        <v>308</v>
      </c>
      <c r="F571" s="48"/>
      <c r="G571" s="50" t="s">
        <v>36</v>
      </c>
      <c r="H571" s="51" t="n">
        <v>0.069</v>
      </c>
      <c r="I571" s="52" t="n">
        <v>15.41</v>
      </c>
      <c r="J571" s="52" t="n">
        <v>1.06</v>
      </c>
    </row>
    <row r="572" customFormat="false" ht="24" hidden="false" customHeight="true" outlineLevel="0" collapsed="false">
      <c r="A572" s="38" t="s">
        <v>298</v>
      </c>
      <c r="B572" s="39" t="s">
        <v>550</v>
      </c>
      <c r="C572" s="38" t="s">
        <v>30</v>
      </c>
      <c r="D572" s="38" t="s">
        <v>551</v>
      </c>
      <c r="E572" s="38" t="s">
        <v>321</v>
      </c>
      <c r="F572" s="38"/>
      <c r="G572" s="40" t="s">
        <v>483</v>
      </c>
      <c r="H572" s="41" t="n">
        <v>0.33</v>
      </c>
      <c r="I572" s="42" t="n">
        <v>18.7</v>
      </c>
      <c r="J572" s="42" t="n">
        <v>6.17</v>
      </c>
    </row>
    <row r="573" customFormat="false" ht="14.25" hidden="false" customHeight="false" outlineLevel="0" collapsed="false">
      <c r="A573" s="43"/>
      <c r="B573" s="43"/>
      <c r="C573" s="43"/>
      <c r="D573" s="43"/>
      <c r="E573" s="43" t="s">
        <v>301</v>
      </c>
      <c r="F573" s="44" t="n">
        <v>1.95</v>
      </c>
      <c r="G573" s="43" t="s">
        <v>302</v>
      </c>
      <c r="H573" s="44" t="n">
        <v>1.64</v>
      </c>
      <c r="I573" s="43" t="s">
        <v>303</v>
      </c>
      <c r="J573" s="44" t="n">
        <v>3.58</v>
      </c>
    </row>
    <row r="574" customFormat="false" ht="14.25" hidden="false" customHeight="true" outlineLevel="0" collapsed="false">
      <c r="A574" s="43"/>
      <c r="B574" s="43"/>
      <c r="C574" s="43"/>
      <c r="D574" s="43"/>
      <c r="E574" s="43" t="s">
        <v>304</v>
      </c>
      <c r="F574" s="44" t="n">
        <v>3.56</v>
      </c>
      <c r="G574" s="43"/>
      <c r="H574" s="45" t="s">
        <v>305</v>
      </c>
      <c r="I574" s="45"/>
      <c r="J574" s="44" t="n">
        <v>14.67</v>
      </c>
    </row>
    <row r="575" customFormat="false" ht="30" hidden="false" customHeight="true" outlineLevel="0" collapsed="false">
      <c r="A575" s="27"/>
      <c r="B575" s="27"/>
      <c r="C575" s="27"/>
      <c r="D575" s="27"/>
      <c r="E575" s="27"/>
      <c r="F575" s="27"/>
      <c r="G575" s="27" t="s">
        <v>306</v>
      </c>
      <c r="H575" s="46" t="n">
        <v>543.94</v>
      </c>
      <c r="I575" s="27" t="s">
        <v>307</v>
      </c>
      <c r="J575" s="36" t="n">
        <v>7979.59</v>
      </c>
    </row>
    <row r="576" customFormat="false" ht="0.95" hidden="false" customHeight="true" outlineLevel="0" collapsed="false">
      <c r="A576" s="47"/>
      <c r="B576" s="47"/>
      <c r="C576" s="47"/>
      <c r="D576" s="47"/>
      <c r="E576" s="47"/>
      <c r="F576" s="47"/>
      <c r="G576" s="47"/>
      <c r="H576" s="47"/>
      <c r="I576" s="47"/>
      <c r="J576" s="47"/>
    </row>
    <row r="577" customFormat="false" ht="24" hidden="false" customHeight="true" outlineLevel="0" collapsed="false">
      <c r="A577" s="10" t="s">
        <v>195</v>
      </c>
      <c r="B577" s="10"/>
      <c r="C577" s="10"/>
      <c r="D577" s="10" t="s">
        <v>196</v>
      </c>
      <c r="E577" s="10"/>
      <c r="F577" s="10"/>
      <c r="G577" s="10"/>
      <c r="H577" s="11"/>
      <c r="I577" s="10"/>
      <c r="J577" s="12" t="n">
        <v>19342.37</v>
      </c>
    </row>
    <row r="578" customFormat="false" ht="18" hidden="false" customHeight="true" outlineLevel="0" collapsed="false">
      <c r="A578" s="7" t="s">
        <v>197</v>
      </c>
      <c r="B578" s="8" t="s">
        <v>9</v>
      </c>
      <c r="C578" s="7" t="s">
        <v>10</v>
      </c>
      <c r="D578" s="7" t="s">
        <v>11</v>
      </c>
      <c r="E578" s="7" t="s">
        <v>294</v>
      </c>
      <c r="F578" s="7"/>
      <c r="G578" s="9" t="s">
        <v>12</v>
      </c>
      <c r="H578" s="8" t="s">
        <v>13</v>
      </c>
      <c r="I578" s="8" t="s">
        <v>14</v>
      </c>
      <c r="J578" s="8" t="s">
        <v>16</v>
      </c>
    </row>
    <row r="579" customFormat="false" ht="26.1" hidden="false" customHeight="true" outlineLevel="0" collapsed="false">
      <c r="A579" s="14" t="s">
        <v>295</v>
      </c>
      <c r="B579" s="15" t="s">
        <v>198</v>
      </c>
      <c r="C579" s="14" t="s">
        <v>56</v>
      </c>
      <c r="D579" s="14" t="s">
        <v>199</v>
      </c>
      <c r="E579" s="14" t="s">
        <v>552</v>
      </c>
      <c r="F579" s="14"/>
      <c r="G579" s="16" t="s">
        <v>49</v>
      </c>
      <c r="H579" s="37" t="n">
        <v>1</v>
      </c>
      <c r="I579" s="17" t="n">
        <v>8.08</v>
      </c>
      <c r="J579" s="17" t="n">
        <v>8.08</v>
      </c>
    </row>
    <row r="580" customFormat="false" ht="24" hidden="false" customHeight="true" outlineLevel="0" collapsed="false">
      <c r="A580" s="48" t="s">
        <v>309</v>
      </c>
      <c r="B580" s="49" t="s">
        <v>348</v>
      </c>
      <c r="C580" s="48" t="s">
        <v>30</v>
      </c>
      <c r="D580" s="48" t="s">
        <v>349</v>
      </c>
      <c r="E580" s="48" t="s">
        <v>308</v>
      </c>
      <c r="F580" s="48"/>
      <c r="G580" s="50" t="s">
        <v>36</v>
      </c>
      <c r="H580" s="51" t="n">
        <v>0.1</v>
      </c>
      <c r="I580" s="52" t="n">
        <v>19.18</v>
      </c>
      <c r="J580" s="52" t="n">
        <v>1.92</v>
      </c>
    </row>
    <row r="581" customFormat="false" ht="24" hidden="false" customHeight="true" outlineLevel="0" collapsed="false">
      <c r="A581" s="48" t="s">
        <v>309</v>
      </c>
      <c r="B581" s="49" t="s">
        <v>350</v>
      </c>
      <c r="C581" s="48" t="s">
        <v>30</v>
      </c>
      <c r="D581" s="48" t="s">
        <v>351</v>
      </c>
      <c r="E581" s="48" t="s">
        <v>308</v>
      </c>
      <c r="F581" s="48"/>
      <c r="G581" s="50" t="s">
        <v>36</v>
      </c>
      <c r="H581" s="51" t="n">
        <v>0.4</v>
      </c>
      <c r="I581" s="52" t="n">
        <v>15.41</v>
      </c>
      <c r="J581" s="52" t="n">
        <v>6.16</v>
      </c>
    </row>
    <row r="582" customFormat="false" ht="14.25" hidden="false" customHeight="false" outlineLevel="0" collapsed="false">
      <c r="A582" s="43"/>
      <c r="B582" s="43"/>
      <c r="C582" s="43"/>
      <c r="D582" s="43"/>
      <c r="E582" s="43" t="s">
        <v>301</v>
      </c>
      <c r="F582" s="44" t="n">
        <v>4.39</v>
      </c>
      <c r="G582" s="43" t="s">
        <v>302</v>
      </c>
      <c r="H582" s="44" t="n">
        <v>3.69</v>
      </c>
      <c r="I582" s="43" t="s">
        <v>303</v>
      </c>
      <c r="J582" s="44" t="n">
        <v>8.08</v>
      </c>
    </row>
    <row r="583" customFormat="false" ht="14.25" hidden="false" customHeight="true" outlineLevel="0" collapsed="false">
      <c r="A583" s="43"/>
      <c r="B583" s="43"/>
      <c r="C583" s="43"/>
      <c r="D583" s="43"/>
      <c r="E583" s="43" t="s">
        <v>304</v>
      </c>
      <c r="F583" s="44" t="n">
        <v>2.592872</v>
      </c>
      <c r="G583" s="43"/>
      <c r="H583" s="45" t="s">
        <v>305</v>
      </c>
      <c r="I583" s="45"/>
      <c r="J583" s="44" t="n">
        <v>10.672872</v>
      </c>
      <c r="K583" s="32"/>
    </row>
    <row r="584" customFormat="false" ht="30" hidden="false" customHeight="true" outlineLevel="0" collapsed="false">
      <c r="A584" s="27"/>
      <c r="B584" s="27"/>
      <c r="C584" s="27"/>
      <c r="D584" s="27"/>
      <c r="E584" s="27"/>
      <c r="F584" s="27"/>
      <c r="G584" s="27" t="s">
        <v>306</v>
      </c>
      <c r="H584" s="46" t="n">
        <v>100</v>
      </c>
      <c r="I584" s="27" t="s">
        <v>307</v>
      </c>
      <c r="J584" s="36" t="n">
        <v>1067.2872</v>
      </c>
    </row>
    <row r="585" customFormat="false" ht="0.95" hidden="false" customHeight="true" outlineLevel="0" collapsed="false">
      <c r="A585" s="47"/>
      <c r="B585" s="47"/>
      <c r="C585" s="47"/>
      <c r="D585" s="47"/>
      <c r="E585" s="47"/>
      <c r="F585" s="47"/>
      <c r="G585" s="47"/>
      <c r="H585" s="47"/>
      <c r="I585" s="47"/>
      <c r="J585" s="47"/>
    </row>
    <row r="586" customFormat="false" ht="18" hidden="false" customHeight="true" outlineLevel="0" collapsed="false">
      <c r="A586" s="7" t="s">
        <v>200</v>
      </c>
      <c r="B586" s="8" t="s">
        <v>9</v>
      </c>
      <c r="C586" s="7" t="s">
        <v>10</v>
      </c>
      <c r="D586" s="7" t="s">
        <v>11</v>
      </c>
      <c r="E586" s="7" t="s">
        <v>294</v>
      </c>
      <c r="F586" s="7"/>
      <c r="G586" s="9" t="s">
        <v>12</v>
      </c>
      <c r="H586" s="8" t="s">
        <v>13</v>
      </c>
      <c r="I586" s="8" t="s">
        <v>14</v>
      </c>
      <c r="J586" s="8" t="s">
        <v>16</v>
      </c>
    </row>
    <row r="587" customFormat="false" ht="26.1" hidden="false" customHeight="true" outlineLevel="0" collapsed="false">
      <c r="A587" s="14" t="s">
        <v>295</v>
      </c>
      <c r="B587" s="15" t="s">
        <v>201</v>
      </c>
      <c r="C587" s="14" t="s">
        <v>30</v>
      </c>
      <c r="D587" s="14" t="s">
        <v>202</v>
      </c>
      <c r="E587" s="14" t="s">
        <v>534</v>
      </c>
      <c r="F587" s="14"/>
      <c r="G587" s="16" t="s">
        <v>49</v>
      </c>
      <c r="H587" s="37" t="n">
        <v>1</v>
      </c>
      <c r="I587" s="17" t="n">
        <v>31.78</v>
      </c>
      <c r="J587" s="17" t="n">
        <v>31.78</v>
      </c>
    </row>
    <row r="588" customFormat="false" ht="24" hidden="false" customHeight="true" outlineLevel="0" collapsed="false">
      <c r="A588" s="48" t="s">
        <v>309</v>
      </c>
      <c r="B588" s="49" t="s">
        <v>398</v>
      </c>
      <c r="C588" s="48" t="s">
        <v>30</v>
      </c>
      <c r="D588" s="48" t="s">
        <v>399</v>
      </c>
      <c r="E588" s="48" t="s">
        <v>308</v>
      </c>
      <c r="F588" s="48"/>
      <c r="G588" s="50" t="s">
        <v>36</v>
      </c>
      <c r="H588" s="51" t="n">
        <v>0.6313</v>
      </c>
      <c r="I588" s="52" t="n">
        <v>19.37</v>
      </c>
      <c r="J588" s="52" t="n">
        <v>12.22</v>
      </c>
    </row>
    <row r="589" customFormat="false" ht="24" hidden="false" customHeight="true" outlineLevel="0" collapsed="false">
      <c r="A589" s="48" t="s">
        <v>309</v>
      </c>
      <c r="B589" s="49" t="s">
        <v>350</v>
      </c>
      <c r="C589" s="48" t="s">
        <v>30</v>
      </c>
      <c r="D589" s="48" t="s">
        <v>351</v>
      </c>
      <c r="E589" s="48" t="s">
        <v>308</v>
      </c>
      <c r="F589" s="48"/>
      <c r="G589" s="50" t="s">
        <v>36</v>
      </c>
      <c r="H589" s="51" t="n">
        <v>0.3156</v>
      </c>
      <c r="I589" s="52" t="n">
        <v>15.41</v>
      </c>
      <c r="J589" s="52" t="n">
        <v>4.86</v>
      </c>
    </row>
    <row r="590" customFormat="false" ht="24" hidden="false" customHeight="true" outlineLevel="0" collapsed="false">
      <c r="A590" s="38" t="s">
        <v>298</v>
      </c>
      <c r="B590" s="39" t="s">
        <v>553</v>
      </c>
      <c r="C590" s="38" t="s">
        <v>30</v>
      </c>
      <c r="D590" s="38" t="s">
        <v>554</v>
      </c>
      <c r="E590" s="38" t="s">
        <v>321</v>
      </c>
      <c r="F590" s="38"/>
      <c r="G590" s="40" t="s">
        <v>170</v>
      </c>
      <c r="H590" s="41" t="n">
        <v>0.025</v>
      </c>
      <c r="I590" s="42" t="n">
        <v>40.72</v>
      </c>
      <c r="J590" s="42" t="n">
        <v>1.01</v>
      </c>
    </row>
    <row r="591" customFormat="false" ht="26.1" hidden="false" customHeight="true" outlineLevel="0" collapsed="false">
      <c r="A591" s="38" t="s">
        <v>298</v>
      </c>
      <c r="B591" s="39" t="s">
        <v>555</v>
      </c>
      <c r="C591" s="38" t="s">
        <v>30</v>
      </c>
      <c r="D591" s="38" t="s">
        <v>556</v>
      </c>
      <c r="E591" s="38" t="s">
        <v>321</v>
      </c>
      <c r="F591" s="38"/>
      <c r="G591" s="40" t="s">
        <v>170</v>
      </c>
      <c r="H591" s="41" t="n">
        <v>0.9964</v>
      </c>
      <c r="I591" s="42" t="n">
        <v>0.79</v>
      </c>
      <c r="J591" s="42" t="n">
        <v>0.78</v>
      </c>
    </row>
    <row r="592" customFormat="false" ht="26.1" hidden="false" customHeight="true" outlineLevel="0" collapsed="false">
      <c r="A592" s="38" t="s">
        <v>298</v>
      </c>
      <c r="B592" s="39" t="s">
        <v>557</v>
      </c>
      <c r="C592" s="38" t="s">
        <v>30</v>
      </c>
      <c r="D592" s="38" t="s">
        <v>558</v>
      </c>
      <c r="E592" s="38" t="s">
        <v>321</v>
      </c>
      <c r="F592" s="38"/>
      <c r="G592" s="40" t="s">
        <v>461</v>
      </c>
      <c r="H592" s="41" t="n">
        <v>0.0308</v>
      </c>
      <c r="I592" s="42" t="n">
        <v>29.16</v>
      </c>
      <c r="J592" s="42" t="n">
        <v>0.89</v>
      </c>
    </row>
    <row r="593" customFormat="false" ht="26.1" hidden="false" customHeight="true" outlineLevel="0" collapsed="false">
      <c r="A593" s="38" t="s">
        <v>298</v>
      </c>
      <c r="B593" s="39" t="s">
        <v>559</v>
      </c>
      <c r="C593" s="38" t="s">
        <v>30</v>
      </c>
      <c r="D593" s="38" t="s">
        <v>560</v>
      </c>
      <c r="E593" s="38" t="s">
        <v>321</v>
      </c>
      <c r="F593" s="38"/>
      <c r="G593" s="40" t="s">
        <v>49</v>
      </c>
      <c r="H593" s="41" t="n">
        <v>1.074</v>
      </c>
      <c r="I593" s="42" t="n">
        <v>11.02</v>
      </c>
      <c r="J593" s="42" t="n">
        <v>11.83</v>
      </c>
    </row>
    <row r="594" customFormat="false" ht="24" hidden="false" customHeight="true" outlineLevel="0" collapsed="false">
      <c r="A594" s="38" t="s">
        <v>298</v>
      </c>
      <c r="B594" s="39" t="s">
        <v>561</v>
      </c>
      <c r="C594" s="38" t="s">
        <v>30</v>
      </c>
      <c r="D594" s="38" t="s">
        <v>562</v>
      </c>
      <c r="E594" s="38" t="s">
        <v>321</v>
      </c>
      <c r="F594" s="38"/>
      <c r="G594" s="40" t="s">
        <v>170</v>
      </c>
      <c r="H594" s="41" t="n">
        <v>0.0078</v>
      </c>
      <c r="I594" s="42" t="n">
        <v>24.45</v>
      </c>
      <c r="J594" s="42" t="n">
        <v>0.19</v>
      </c>
    </row>
    <row r="595" customFormat="false" ht="14.25" hidden="false" customHeight="false" outlineLevel="0" collapsed="false">
      <c r="A595" s="43"/>
      <c r="B595" s="43"/>
      <c r="C595" s="43"/>
      <c r="D595" s="43"/>
      <c r="E595" s="43" t="s">
        <v>301</v>
      </c>
      <c r="F595" s="44" t="n">
        <v>7.07</v>
      </c>
      <c r="G595" s="43" t="s">
        <v>302</v>
      </c>
      <c r="H595" s="44" t="n">
        <v>5.94</v>
      </c>
      <c r="I595" s="43" t="s">
        <v>303</v>
      </c>
      <c r="J595" s="44" t="n">
        <v>13.01</v>
      </c>
    </row>
    <row r="596" customFormat="false" ht="14.25" hidden="false" customHeight="true" outlineLevel="0" collapsed="false">
      <c r="A596" s="43"/>
      <c r="B596" s="43"/>
      <c r="C596" s="43"/>
      <c r="D596" s="43"/>
      <c r="E596" s="43" t="s">
        <v>304</v>
      </c>
      <c r="F596" s="44" t="n">
        <v>10.19</v>
      </c>
      <c r="G596" s="43"/>
      <c r="H596" s="45" t="s">
        <v>305</v>
      </c>
      <c r="I596" s="45"/>
      <c r="J596" s="44" t="n">
        <v>41.97</v>
      </c>
    </row>
    <row r="597" customFormat="false" ht="30" hidden="false" customHeight="true" outlineLevel="0" collapsed="false">
      <c r="A597" s="27"/>
      <c r="B597" s="27"/>
      <c r="C597" s="27"/>
      <c r="D597" s="27"/>
      <c r="E597" s="27"/>
      <c r="F597" s="27"/>
      <c r="G597" s="27" t="s">
        <v>306</v>
      </c>
      <c r="H597" s="46" t="n">
        <v>263.34</v>
      </c>
      <c r="I597" s="27" t="s">
        <v>307</v>
      </c>
      <c r="J597" s="36" t="n">
        <v>11052.37</v>
      </c>
    </row>
    <row r="598" customFormat="false" ht="0.95" hidden="false" customHeight="true" outlineLevel="0" collapsed="false">
      <c r="A598" s="47"/>
      <c r="B598" s="47"/>
      <c r="C598" s="47"/>
      <c r="D598" s="47"/>
      <c r="E598" s="47"/>
      <c r="F598" s="47"/>
      <c r="G598" s="47"/>
      <c r="H598" s="47"/>
      <c r="I598" s="47"/>
      <c r="J598" s="47"/>
    </row>
    <row r="599" customFormat="false" ht="18" hidden="false" customHeight="true" outlineLevel="0" collapsed="false">
      <c r="A599" s="7" t="s">
        <v>203</v>
      </c>
      <c r="B599" s="8" t="s">
        <v>9</v>
      </c>
      <c r="C599" s="7" t="s">
        <v>10</v>
      </c>
      <c r="D599" s="7" t="s">
        <v>11</v>
      </c>
      <c r="E599" s="7" t="s">
        <v>294</v>
      </c>
      <c r="F599" s="7"/>
      <c r="G599" s="9" t="s">
        <v>12</v>
      </c>
      <c r="H599" s="8" t="s">
        <v>13</v>
      </c>
      <c r="I599" s="8" t="s">
        <v>14</v>
      </c>
      <c r="J599" s="8" t="s">
        <v>16</v>
      </c>
    </row>
    <row r="600" customFormat="false" ht="26.1" hidden="false" customHeight="true" outlineLevel="0" collapsed="false">
      <c r="A600" s="14" t="s">
        <v>295</v>
      </c>
      <c r="B600" s="15" t="s">
        <v>204</v>
      </c>
      <c r="C600" s="14" t="s">
        <v>30</v>
      </c>
      <c r="D600" s="14" t="s">
        <v>205</v>
      </c>
      <c r="E600" s="14" t="s">
        <v>534</v>
      </c>
      <c r="F600" s="14"/>
      <c r="G600" s="16" t="s">
        <v>77</v>
      </c>
      <c r="H600" s="37" t="n">
        <v>1</v>
      </c>
      <c r="I600" s="17" t="n">
        <v>2.56</v>
      </c>
      <c r="J600" s="17" t="n">
        <v>2.56</v>
      </c>
    </row>
    <row r="601" customFormat="false" ht="24" hidden="false" customHeight="true" outlineLevel="0" collapsed="false">
      <c r="A601" s="48" t="s">
        <v>309</v>
      </c>
      <c r="B601" s="49" t="s">
        <v>398</v>
      </c>
      <c r="C601" s="48" t="s">
        <v>30</v>
      </c>
      <c r="D601" s="48" t="s">
        <v>399</v>
      </c>
      <c r="E601" s="48" t="s">
        <v>308</v>
      </c>
      <c r="F601" s="48"/>
      <c r="G601" s="50" t="s">
        <v>36</v>
      </c>
      <c r="H601" s="51" t="n">
        <v>0.0445</v>
      </c>
      <c r="I601" s="52" t="n">
        <v>19.37</v>
      </c>
      <c r="J601" s="52" t="n">
        <v>0.86</v>
      </c>
    </row>
    <row r="602" customFormat="false" ht="24" hidden="false" customHeight="true" outlineLevel="0" collapsed="false">
      <c r="A602" s="48" t="s">
        <v>309</v>
      </c>
      <c r="B602" s="49" t="s">
        <v>350</v>
      </c>
      <c r="C602" s="48" t="s">
        <v>30</v>
      </c>
      <c r="D602" s="48" t="s">
        <v>351</v>
      </c>
      <c r="E602" s="48" t="s">
        <v>308</v>
      </c>
      <c r="F602" s="48"/>
      <c r="G602" s="50" t="s">
        <v>36</v>
      </c>
      <c r="H602" s="51" t="n">
        <v>0.0223</v>
      </c>
      <c r="I602" s="52" t="n">
        <v>15.41</v>
      </c>
      <c r="J602" s="52" t="n">
        <v>0.34</v>
      </c>
    </row>
    <row r="603" customFormat="false" ht="26.1" hidden="false" customHeight="true" outlineLevel="0" collapsed="false">
      <c r="A603" s="38" t="s">
        <v>298</v>
      </c>
      <c r="B603" s="39" t="s">
        <v>555</v>
      </c>
      <c r="C603" s="38" t="s">
        <v>30</v>
      </c>
      <c r="D603" s="38" t="s">
        <v>556</v>
      </c>
      <c r="E603" s="38" t="s">
        <v>321</v>
      </c>
      <c r="F603" s="38"/>
      <c r="G603" s="40" t="s">
        <v>170</v>
      </c>
      <c r="H603" s="41" t="n">
        <v>0.5124</v>
      </c>
      <c r="I603" s="42" t="n">
        <v>0.79</v>
      </c>
      <c r="J603" s="42" t="n">
        <v>0.4</v>
      </c>
    </row>
    <row r="604" customFormat="false" ht="26.1" hidden="false" customHeight="true" outlineLevel="0" collapsed="false">
      <c r="A604" s="38" t="s">
        <v>298</v>
      </c>
      <c r="B604" s="39" t="s">
        <v>559</v>
      </c>
      <c r="C604" s="38" t="s">
        <v>30</v>
      </c>
      <c r="D604" s="38" t="s">
        <v>560</v>
      </c>
      <c r="E604" s="38" t="s">
        <v>321</v>
      </c>
      <c r="F604" s="38"/>
      <c r="G604" s="40" t="s">
        <v>49</v>
      </c>
      <c r="H604" s="41" t="n">
        <v>0.0762</v>
      </c>
      <c r="I604" s="42" t="n">
        <v>11.02</v>
      </c>
      <c r="J604" s="42" t="n">
        <v>0.83</v>
      </c>
    </row>
    <row r="605" customFormat="false" ht="24" hidden="false" customHeight="true" outlineLevel="0" collapsed="false">
      <c r="A605" s="38" t="s">
        <v>298</v>
      </c>
      <c r="B605" s="39" t="s">
        <v>563</v>
      </c>
      <c r="C605" s="38" t="s">
        <v>30</v>
      </c>
      <c r="D605" s="38" t="s">
        <v>564</v>
      </c>
      <c r="E605" s="38" t="s">
        <v>321</v>
      </c>
      <c r="F605" s="38"/>
      <c r="G605" s="40" t="s">
        <v>170</v>
      </c>
      <c r="H605" s="41" t="n">
        <v>0.0015</v>
      </c>
      <c r="I605" s="42" t="n">
        <v>30.83</v>
      </c>
      <c r="J605" s="42" t="n">
        <v>0.04</v>
      </c>
    </row>
    <row r="606" customFormat="false" ht="24" hidden="false" customHeight="true" outlineLevel="0" collapsed="false">
      <c r="A606" s="38" t="s">
        <v>298</v>
      </c>
      <c r="B606" s="39" t="s">
        <v>561</v>
      </c>
      <c r="C606" s="38" t="s">
        <v>30</v>
      </c>
      <c r="D606" s="38" t="s">
        <v>562</v>
      </c>
      <c r="E606" s="38" t="s">
        <v>321</v>
      </c>
      <c r="F606" s="38"/>
      <c r="G606" s="40" t="s">
        <v>170</v>
      </c>
      <c r="H606" s="41" t="n">
        <v>0.004</v>
      </c>
      <c r="I606" s="42" t="n">
        <v>24.45</v>
      </c>
      <c r="J606" s="42" t="n">
        <v>0.09</v>
      </c>
    </row>
    <row r="607" customFormat="false" ht="14.25" hidden="false" customHeight="false" outlineLevel="0" collapsed="false">
      <c r="A607" s="43"/>
      <c r="B607" s="43"/>
      <c r="C607" s="43"/>
      <c r="D607" s="43"/>
      <c r="E607" s="43" t="s">
        <v>301</v>
      </c>
      <c r="F607" s="44" t="n">
        <v>0.49</v>
      </c>
      <c r="G607" s="43" t="s">
        <v>302</v>
      </c>
      <c r="H607" s="44" t="n">
        <v>0.41</v>
      </c>
      <c r="I607" s="43" t="s">
        <v>303</v>
      </c>
      <c r="J607" s="44" t="n">
        <v>0.91</v>
      </c>
    </row>
    <row r="608" customFormat="false" ht="14.25" hidden="false" customHeight="true" outlineLevel="0" collapsed="false">
      <c r="A608" s="43"/>
      <c r="B608" s="43"/>
      <c r="C608" s="43"/>
      <c r="D608" s="43"/>
      <c r="E608" s="43" t="s">
        <v>304</v>
      </c>
      <c r="F608" s="44" t="n">
        <v>0.82</v>
      </c>
      <c r="G608" s="43"/>
      <c r="H608" s="45" t="s">
        <v>305</v>
      </c>
      <c r="I608" s="45"/>
      <c r="J608" s="44" t="n">
        <v>3.38</v>
      </c>
    </row>
    <row r="609" customFormat="false" ht="30" hidden="false" customHeight="true" outlineLevel="0" collapsed="false">
      <c r="A609" s="27"/>
      <c r="B609" s="27"/>
      <c r="C609" s="27"/>
      <c r="D609" s="27"/>
      <c r="E609" s="27"/>
      <c r="F609" s="27"/>
      <c r="G609" s="27" t="s">
        <v>306</v>
      </c>
      <c r="H609" s="46" t="n">
        <v>100</v>
      </c>
      <c r="I609" s="27" t="s">
        <v>307</v>
      </c>
      <c r="J609" s="36" t="n">
        <v>338</v>
      </c>
    </row>
    <row r="610" customFormat="false" ht="0.95" hidden="false" customHeight="true" outlineLevel="0" collapsed="false">
      <c r="A610" s="47"/>
      <c r="B610" s="47"/>
      <c r="C610" s="47"/>
      <c r="D610" s="47"/>
      <c r="E610" s="47"/>
      <c r="F610" s="47"/>
      <c r="G610" s="47"/>
      <c r="H610" s="47"/>
      <c r="I610" s="47"/>
      <c r="J610" s="47"/>
    </row>
    <row r="611" customFormat="false" ht="18" hidden="false" customHeight="true" outlineLevel="0" collapsed="false">
      <c r="A611" s="7" t="s">
        <v>206</v>
      </c>
      <c r="B611" s="8" t="s">
        <v>9</v>
      </c>
      <c r="C611" s="7" t="s">
        <v>10</v>
      </c>
      <c r="D611" s="7" t="s">
        <v>11</v>
      </c>
      <c r="E611" s="7" t="s">
        <v>294</v>
      </c>
      <c r="F611" s="7"/>
      <c r="G611" s="9" t="s">
        <v>12</v>
      </c>
      <c r="H611" s="8" t="s">
        <v>13</v>
      </c>
      <c r="I611" s="8" t="s">
        <v>14</v>
      </c>
      <c r="J611" s="8" t="s">
        <v>16</v>
      </c>
    </row>
    <row r="612" customFormat="false" ht="51.95" hidden="false" customHeight="true" outlineLevel="0" collapsed="false">
      <c r="A612" s="14" t="s">
        <v>295</v>
      </c>
      <c r="B612" s="15" t="s">
        <v>207</v>
      </c>
      <c r="C612" s="14" t="s">
        <v>30</v>
      </c>
      <c r="D612" s="14" t="s">
        <v>208</v>
      </c>
      <c r="E612" s="14" t="s">
        <v>565</v>
      </c>
      <c r="F612" s="14"/>
      <c r="G612" s="16" t="s">
        <v>49</v>
      </c>
      <c r="H612" s="37" t="n">
        <v>1</v>
      </c>
      <c r="I612" s="17" t="n">
        <v>52.46</v>
      </c>
      <c r="J612" s="17" t="n">
        <v>52.46</v>
      </c>
    </row>
    <row r="613" customFormat="false" ht="39" hidden="false" customHeight="true" outlineLevel="0" collapsed="false">
      <c r="A613" s="48" t="s">
        <v>309</v>
      </c>
      <c r="B613" s="49" t="s">
        <v>566</v>
      </c>
      <c r="C613" s="48" t="s">
        <v>30</v>
      </c>
      <c r="D613" s="48" t="s">
        <v>567</v>
      </c>
      <c r="E613" s="48" t="s">
        <v>402</v>
      </c>
      <c r="F613" s="48"/>
      <c r="G613" s="50" t="s">
        <v>403</v>
      </c>
      <c r="H613" s="51" t="n">
        <v>0.005</v>
      </c>
      <c r="I613" s="52" t="n">
        <v>16.47</v>
      </c>
      <c r="J613" s="52" t="n">
        <v>0.08</v>
      </c>
    </row>
    <row r="614" customFormat="false" ht="39" hidden="false" customHeight="true" outlineLevel="0" collapsed="false">
      <c r="A614" s="48" t="s">
        <v>309</v>
      </c>
      <c r="B614" s="49" t="s">
        <v>568</v>
      </c>
      <c r="C614" s="48" t="s">
        <v>30</v>
      </c>
      <c r="D614" s="48" t="s">
        <v>569</v>
      </c>
      <c r="E614" s="48" t="s">
        <v>402</v>
      </c>
      <c r="F614" s="48"/>
      <c r="G614" s="50" t="s">
        <v>406</v>
      </c>
      <c r="H614" s="51" t="n">
        <v>0.0069</v>
      </c>
      <c r="I614" s="52" t="n">
        <v>15.66</v>
      </c>
      <c r="J614" s="52" t="n">
        <v>0.1</v>
      </c>
    </row>
    <row r="615" customFormat="false" ht="24" hidden="false" customHeight="true" outlineLevel="0" collapsed="false">
      <c r="A615" s="48" t="s">
        <v>309</v>
      </c>
      <c r="B615" s="49" t="s">
        <v>350</v>
      </c>
      <c r="C615" s="48" t="s">
        <v>30</v>
      </c>
      <c r="D615" s="48" t="s">
        <v>351</v>
      </c>
      <c r="E615" s="48" t="s">
        <v>308</v>
      </c>
      <c r="F615" s="48"/>
      <c r="G615" s="50" t="s">
        <v>36</v>
      </c>
      <c r="H615" s="51" t="n">
        <v>0.15</v>
      </c>
      <c r="I615" s="52" t="n">
        <v>15.41</v>
      </c>
      <c r="J615" s="52" t="n">
        <v>2.31</v>
      </c>
    </row>
    <row r="616" customFormat="false" ht="24" hidden="false" customHeight="true" outlineLevel="0" collapsed="false">
      <c r="A616" s="48" t="s">
        <v>309</v>
      </c>
      <c r="B616" s="49" t="s">
        <v>570</v>
      </c>
      <c r="C616" s="48" t="s">
        <v>30</v>
      </c>
      <c r="D616" s="48" t="s">
        <v>571</v>
      </c>
      <c r="E616" s="48" t="s">
        <v>308</v>
      </c>
      <c r="F616" s="48"/>
      <c r="G616" s="50" t="s">
        <v>36</v>
      </c>
      <c r="H616" s="51" t="n">
        <v>0.115</v>
      </c>
      <c r="I616" s="52" t="n">
        <v>18.99</v>
      </c>
      <c r="J616" s="52" t="n">
        <v>2.18</v>
      </c>
    </row>
    <row r="617" customFormat="false" ht="39" hidden="false" customHeight="true" outlineLevel="0" collapsed="false">
      <c r="A617" s="38" t="s">
        <v>298</v>
      </c>
      <c r="B617" s="39" t="s">
        <v>572</v>
      </c>
      <c r="C617" s="38" t="s">
        <v>30</v>
      </c>
      <c r="D617" s="38" t="s">
        <v>573</v>
      </c>
      <c r="E617" s="38" t="s">
        <v>321</v>
      </c>
      <c r="F617" s="38"/>
      <c r="G617" s="40" t="s">
        <v>574</v>
      </c>
      <c r="H617" s="41" t="n">
        <v>1.27</v>
      </c>
      <c r="I617" s="42" t="n">
        <v>0.27</v>
      </c>
      <c r="J617" s="42" t="n">
        <v>0.34</v>
      </c>
    </row>
    <row r="618" customFormat="false" ht="26.1" hidden="false" customHeight="true" outlineLevel="0" collapsed="false">
      <c r="A618" s="38" t="s">
        <v>298</v>
      </c>
      <c r="B618" s="39" t="s">
        <v>575</v>
      </c>
      <c r="C618" s="38" t="s">
        <v>30</v>
      </c>
      <c r="D618" s="38" t="s">
        <v>576</v>
      </c>
      <c r="E618" s="38" t="s">
        <v>321</v>
      </c>
      <c r="F618" s="38"/>
      <c r="G618" s="40" t="s">
        <v>24</v>
      </c>
      <c r="H618" s="41" t="n">
        <v>1.27</v>
      </c>
      <c r="I618" s="42" t="n">
        <v>4.11</v>
      </c>
      <c r="J618" s="42" t="n">
        <v>5.21</v>
      </c>
    </row>
    <row r="619" customFormat="false" ht="26.1" hidden="false" customHeight="true" outlineLevel="0" collapsed="false">
      <c r="A619" s="38" t="s">
        <v>298</v>
      </c>
      <c r="B619" s="39" t="s">
        <v>577</v>
      </c>
      <c r="C619" s="38" t="s">
        <v>30</v>
      </c>
      <c r="D619" s="38" t="s">
        <v>578</v>
      </c>
      <c r="E619" s="38" t="s">
        <v>321</v>
      </c>
      <c r="F619" s="38"/>
      <c r="G619" s="40" t="s">
        <v>49</v>
      </c>
      <c r="H619" s="41" t="n">
        <v>1.275</v>
      </c>
      <c r="I619" s="42" t="n">
        <v>33.13</v>
      </c>
      <c r="J619" s="42" t="n">
        <v>42.24</v>
      </c>
    </row>
    <row r="620" customFormat="false" ht="14.25" hidden="false" customHeight="false" outlineLevel="0" collapsed="false">
      <c r="A620" s="43"/>
      <c r="B620" s="43"/>
      <c r="C620" s="43"/>
      <c r="D620" s="43"/>
      <c r="E620" s="43" t="s">
        <v>301</v>
      </c>
      <c r="F620" s="44" t="n">
        <v>1.91</v>
      </c>
      <c r="G620" s="43" t="s">
        <v>302</v>
      </c>
      <c r="H620" s="44" t="n">
        <v>1.61</v>
      </c>
      <c r="I620" s="43" t="s">
        <v>303</v>
      </c>
      <c r="J620" s="44" t="n">
        <v>3.52</v>
      </c>
    </row>
    <row r="621" customFormat="false" ht="14.25" hidden="false" customHeight="true" outlineLevel="0" collapsed="false">
      <c r="A621" s="43"/>
      <c r="B621" s="43"/>
      <c r="C621" s="43"/>
      <c r="D621" s="43"/>
      <c r="E621" s="43" t="s">
        <v>304</v>
      </c>
      <c r="F621" s="44" t="n">
        <v>16.83</v>
      </c>
      <c r="G621" s="43"/>
      <c r="H621" s="45" t="s">
        <v>305</v>
      </c>
      <c r="I621" s="45"/>
      <c r="J621" s="44" t="n">
        <v>69.29</v>
      </c>
    </row>
    <row r="622" customFormat="false" ht="30" hidden="false" customHeight="true" outlineLevel="0" collapsed="false">
      <c r="A622" s="27"/>
      <c r="B622" s="27"/>
      <c r="C622" s="27"/>
      <c r="D622" s="27"/>
      <c r="E622" s="27"/>
      <c r="F622" s="27"/>
      <c r="G622" s="27" t="s">
        <v>306</v>
      </c>
      <c r="H622" s="46" t="n">
        <v>100</v>
      </c>
      <c r="I622" s="27" t="s">
        <v>307</v>
      </c>
      <c r="J622" s="36" t="n">
        <v>6929</v>
      </c>
    </row>
    <row r="623" customFormat="false" ht="0.95" hidden="false" customHeight="true" outlineLevel="0" collapsed="false">
      <c r="A623" s="47"/>
      <c r="B623" s="47"/>
      <c r="C623" s="47"/>
      <c r="D623" s="47"/>
      <c r="E623" s="47"/>
      <c r="F623" s="47"/>
      <c r="G623" s="47"/>
      <c r="H623" s="47"/>
      <c r="I623" s="47"/>
      <c r="J623" s="47"/>
    </row>
    <row r="624" customFormat="false" ht="24" hidden="false" customHeight="true" outlineLevel="0" collapsed="false">
      <c r="A624" s="10" t="s">
        <v>209</v>
      </c>
      <c r="B624" s="10"/>
      <c r="C624" s="10"/>
      <c r="D624" s="10" t="s">
        <v>210</v>
      </c>
      <c r="E624" s="10"/>
      <c r="F624" s="10"/>
      <c r="G624" s="10"/>
      <c r="H624" s="11"/>
      <c r="I624" s="10"/>
      <c r="J624" s="12" t="n">
        <v>15197.53</v>
      </c>
    </row>
    <row r="625" customFormat="false" ht="18" hidden="false" customHeight="true" outlineLevel="0" collapsed="false">
      <c r="A625" s="7" t="s">
        <v>211</v>
      </c>
      <c r="B625" s="8" t="s">
        <v>9</v>
      </c>
      <c r="C625" s="7" t="s">
        <v>10</v>
      </c>
      <c r="D625" s="7" t="s">
        <v>11</v>
      </c>
      <c r="E625" s="7" t="s">
        <v>294</v>
      </c>
      <c r="F625" s="7"/>
      <c r="G625" s="9" t="s">
        <v>12</v>
      </c>
      <c r="H625" s="8" t="s">
        <v>13</v>
      </c>
      <c r="I625" s="8" t="s">
        <v>14</v>
      </c>
      <c r="J625" s="8" t="s">
        <v>16</v>
      </c>
    </row>
    <row r="626" customFormat="false" ht="26.1" hidden="false" customHeight="true" outlineLevel="0" collapsed="false">
      <c r="A626" s="14" t="s">
        <v>295</v>
      </c>
      <c r="B626" s="15" t="s">
        <v>212</v>
      </c>
      <c r="C626" s="14" t="s">
        <v>56</v>
      </c>
      <c r="D626" s="14" t="s">
        <v>213</v>
      </c>
      <c r="E626" s="14" t="s">
        <v>579</v>
      </c>
      <c r="F626" s="14"/>
      <c r="G626" s="16" t="s">
        <v>49</v>
      </c>
      <c r="H626" s="37" t="n">
        <v>1</v>
      </c>
      <c r="I626" s="17" t="n">
        <v>23.79</v>
      </c>
      <c r="J626" s="17" t="n">
        <v>23.79</v>
      </c>
    </row>
    <row r="627" customFormat="false" ht="39" hidden="false" customHeight="true" outlineLevel="0" collapsed="false">
      <c r="A627" s="48" t="s">
        <v>309</v>
      </c>
      <c r="B627" s="49" t="s">
        <v>580</v>
      </c>
      <c r="C627" s="48" t="s">
        <v>56</v>
      </c>
      <c r="D627" s="48" t="s">
        <v>581</v>
      </c>
      <c r="E627" s="48" t="s">
        <v>582</v>
      </c>
      <c r="F627" s="48"/>
      <c r="G627" s="50" t="s">
        <v>97</v>
      </c>
      <c r="H627" s="51" t="n">
        <v>0.025</v>
      </c>
      <c r="I627" s="52" t="n">
        <v>393.4</v>
      </c>
      <c r="J627" s="52" t="n">
        <v>9.83</v>
      </c>
    </row>
    <row r="628" customFormat="false" ht="24" hidden="false" customHeight="true" outlineLevel="0" collapsed="false">
      <c r="A628" s="48" t="s">
        <v>309</v>
      </c>
      <c r="B628" s="49" t="s">
        <v>409</v>
      </c>
      <c r="C628" s="48" t="s">
        <v>30</v>
      </c>
      <c r="D628" s="48" t="s">
        <v>410</v>
      </c>
      <c r="E628" s="48" t="s">
        <v>308</v>
      </c>
      <c r="F628" s="48"/>
      <c r="G628" s="50" t="s">
        <v>36</v>
      </c>
      <c r="H628" s="51" t="n">
        <v>0.4</v>
      </c>
      <c r="I628" s="52" t="n">
        <v>19.49</v>
      </c>
      <c r="J628" s="52" t="n">
        <v>7.8</v>
      </c>
    </row>
    <row r="629" customFormat="false" ht="24" hidden="false" customHeight="true" outlineLevel="0" collapsed="false">
      <c r="A629" s="48" t="s">
        <v>309</v>
      </c>
      <c r="B629" s="49" t="s">
        <v>350</v>
      </c>
      <c r="C629" s="48" t="s">
        <v>30</v>
      </c>
      <c r="D629" s="48" t="s">
        <v>351</v>
      </c>
      <c r="E629" s="48" t="s">
        <v>308</v>
      </c>
      <c r="F629" s="48"/>
      <c r="G629" s="50" t="s">
        <v>36</v>
      </c>
      <c r="H629" s="51" t="n">
        <v>0.4</v>
      </c>
      <c r="I629" s="52" t="n">
        <v>15.41</v>
      </c>
      <c r="J629" s="52" t="n">
        <v>6.16</v>
      </c>
    </row>
    <row r="630" customFormat="false" ht="14.25" hidden="false" customHeight="false" outlineLevel="0" collapsed="false">
      <c r="A630" s="43"/>
      <c r="B630" s="43"/>
      <c r="C630" s="43"/>
      <c r="D630" s="43"/>
      <c r="E630" s="43" t="s">
        <v>301</v>
      </c>
      <c r="F630" s="44" t="n">
        <v>7.58</v>
      </c>
      <c r="G630" s="43" t="s">
        <v>302</v>
      </c>
      <c r="H630" s="44" t="n">
        <v>6.37</v>
      </c>
      <c r="I630" s="43" t="s">
        <v>303</v>
      </c>
      <c r="J630" s="44" t="n">
        <v>13.96</v>
      </c>
    </row>
    <row r="631" customFormat="false" ht="14.25" hidden="false" customHeight="true" outlineLevel="0" collapsed="false">
      <c r="A631" s="43"/>
      <c r="B631" s="43"/>
      <c r="C631" s="43"/>
      <c r="D631" s="43"/>
      <c r="E631" s="43" t="s">
        <v>304</v>
      </c>
      <c r="F631" s="44" t="n">
        <v>7.634211</v>
      </c>
      <c r="G631" s="43"/>
      <c r="H631" s="45" t="s">
        <v>305</v>
      </c>
      <c r="I631" s="45"/>
      <c r="J631" s="44" t="n">
        <v>31.424211</v>
      </c>
    </row>
    <row r="632" customFormat="false" ht="30" hidden="false" customHeight="true" outlineLevel="0" collapsed="false">
      <c r="A632" s="27"/>
      <c r="B632" s="27"/>
      <c r="C632" s="27"/>
      <c r="D632" s="27"/>
      <c r="E632" s="27"/>
      <c r="F632" s="27"/>
      <c r="G632" s="27" t="s">
        <v>306</v>
      </c>
      <c r="H632" s="46" t="n">
        <v>90.49</v>
      </c>
      <c r="I632" s="27" t="s">
        <v>307</v>
      </c>
      <c r="J632" s="36" t="n">
        <v>2843.57685339</v>
      </c>
    </row>
    <row r="633" customFormat="false" ht="0.95" hidden="false" customHeight="true" outlineLevel="0" collapsed="false">
      <c r="A633" s="47"/>
      <c r="B633" s="47"/>
      <c r="C633" s="47"/>
      <c r="D633" s="47"/>
      <c r="E633" s="47"/>
      <c r="F633" s="47"/>
      <c r="G633" s="47"/>
      <c r="H633" s="47"/>
      <c r="I633" s="47"/>
      <c r="J633" s="47"/>
    </row>
    <row r="634" customFormat="false" ht="18" hidden="false" customHeight="true" outlineLevel="0" collapsed="false">
      <c r="A634" s="7" t="s">
        <v>214</v>
      </c>
      <c r="B634" s="8" t="s">
        <v>9</v>
      </c>
      <c r="C634" s="7" t="s">
        <v>10</v>
      </c>
      <c r="D634" s="7" t="s">
        <v>11</v>
      </c>
      <c r="E634" s="7" t="s">
        <v>294</v>
      </c>
      <c r="F634" s="7"/>
      <c r="G634" s="9" t="s">
        <v>12</v>
      </c>
      <c r="H634" s="8" t="s">
        <v>13</v>
      </c>
      <c r="I634" s="8" t="s">
        <v>14</v>
      </c>
      <c r="J634" s="8" t="s">
        <v>16</v>
      </c>
    </row>
    <row r="635" customFormat="false" ht="39" hidden="false" customHeight="true" outlineLevel="0" collapsed="false">
      <c r="A635" s="14" t="s">
        <v>295</v>
      </c>
      <c r="B635" s="15" t="s">
        <v>215</v>
      </c>
      <c r="C635" s="14" t="s">
        <v>30</v>
      </c>
      <c r="D635" s="14" t="s">
        <v>216</v>
      </c>
      <c r="E635" s="14" t="s">
        <v>583</v>
      </c>
      <c r="F635" s="14"/>
      <c r="G635" s="16" t="s">
        <v>49</v>
      </c>
      <c r="H635" s="37" t="n">
        <v>1</v>
      </c>
      <c r="I635" s="17" t="n">
        <v>92.27</v>
      </c>
      <c r="J635" s="17" t="n">
        <v>92.27</v>
      </c>
    </row>
    <row r="636" customFormat="false" ht="26.1" hidden="false" customHeight="true" outlineLevel="0" collapsed="false">
      <c r="A636" s="48" t="s">
        <v>309</v>
      </c>
      <c r="B636" s="49" t="s">
        <v>407</v>
      </c>
      <c r="C636" s="48" t="s">
        <v>30</v>
      </c>
      <c r="D636" s="48" t="s">
        <v>408</v>
      </c>
      <c r="E636" s="48" t="s">
        <v>308</v>
      </c>
      <c r="F636" s="48"/>
      <c r="G636" s="50" t="s">
        <v>36</v>
      </c>
      <c r="H636" s="51" t="n">
        <v>0.31</v>
      </c>
      <c r="I636" s="52" t="n">
        <v>19.41</v>
      </c>
      <c r="J636" s="52" t="n">
        <v>6.01</v>
      </c>
    </row>
    <row r="637" customFormat="false" ht="24" hidden="false" customHeight="true" outlineLevel="0" collapsed="false">
      <c r="A637" s="48" t="s">
        <v>309</v>
      </c>
      <c r="B637" s="49" t="s">
        <v>350</v>
      </c>
      <c r="C637" s="48" t="s">
        <v>30</v>
      </c>
      <c r="D637" s="48" t="s">
        <v>351</v>
      </c>
      <c r="E637" s="48" t="s">
        <v>308</v>
      </c>
      <c r="F637" s="48"/>
      <c r="G637" s="50" t="s">
        <v>36</v>
      </c>
      <c r="H637" s="51" t="n">
        <v>0.17</v>
      </c>
      <c r="I637" s="52" t="n">
        <v>15.41</v>
      </c>
      <c r="J637" s="52" t="n">
        <v>2.61</v>
      </c>
    </row>
    <row r="638" customFormat="false" ht="24" hidden="false" customHeight="true" outlineLevel="0" collapsed="false">
      <c r="A638" s="38" t="s">
        <v>298</v>
      </c>
      <c r="B638" s="39" t="s">
        <v>584</v>
      </c>
      <c r="C638" s="38" t="s">
        <v>30</v>
      </c>
      <c r="D638" s="38" t="s">
        <v>585</v>
      </c>
      <c r="E638" s="38" t="s">
        <v>321</v>
      </c>
      <c r="F638" s="38"/>
      <c r="G638" s="40" t="s">
        <v>170</v>
      </c>
      <c r="H638" s="41" t="n">
        <v>8.62</v>
      </c>
      <c r="I638" s="42" t="n">
        <v>0.8</v>
      </c>
      <c r="J638" s="42" t="n">
        <v>6.89</v>
      </c>
    </row>
    <row r="639" customFormat="false" ht="26.1" hidden="false" customHeight="true" outlineLevel="0" collapsed="false">
      <c r="A639" s="38" t="s">
        <v>298</v>
      </c>
      <c r="B639" s="39" t="s">
        <v>586</v>
      </c>
      <c r="C639" s="38" t="s">
        <v>30</v>
      </c>
      <c r="D639" s="38" t="s">
        <v>587</v>
      </c>
      <c r="E639" s="38" t="s">
        <v>321</v>
      </c>
      <c r="F639" s="38"/>
      <c r="G639" s="40" t="s">
        <v>49</v>
      </c>
      <c r="H639" s="41" t="n">
        <v>1.07</v>
      </c>
      <c r="I639" s="42" t="n">
        <v>71.14</v>
      </c>
      <c r="J639" s="42" t="n">
        <v>76.11</v>
      </c>
    </row>
    <row r="640" customFormat="false" ht="24" hidden="false" customHeight="true" outlineLevel="0" collapsed="false">
      <c r="A640" s="38" t="s">
        <v>298</v>
      </c>
      <c r="B640" s="39" t="s">
        <v>588</v>
      </c>
      <c r="C640" s="38" t="s">
        <v>30</v>
      </c>
      <c r="D640" s="38" t="s">
        <v>589</v>
      </c>
      <c r="E640" s="38" t="s">
        <v>321</v>
      </c>
      <c r="F640" s="38"/>
      <c r="G640" s="40" t="s">
        <v>170</v>
      </c>
      <c r="H640" s="41" t="n">
        <v>0.14</v>
      </c>
      <c r="I640" s="42" t="n">
        <v>4.69</v>
      </c>
      <c r="J640" s="42" t="n">
        <v>0.65</v>
      </c>
    </row>
    <row r="641" customFormat="false" ht="14.25" hidden="false" customHeight="false" outlineLevel="0" collapsed="false">
      <c r="A641" s="43"/>
      <c r="B641" s="43"/>
      <c r="C641" s="43"/>
      <c r="D641" s="43"/>
      <c r="E641" s="43" t="s">
        <v>301</v>
      </c>
      <c r="F641" s="44" t="n">
        <v>3.56</v>
      </c>
      <c r="G641" s="43" t="s">
        <v>302</v>
      </c>
      <c r="H641" s="44" t="n">
        <v>2.99</v>
      </c>
      <c r="I641" s="43" t="s">
        <v>303</v>
      </c>
      <c r="J641" s="44" t="n">
        <v>6.56</v>
      </c>
    </row>
    <row r="642" customFormat="false" ht="14.25" hidden="false" customHeight="true" outlineLevel="0" collapsed="false">
      <c r="A642" s="43"/>
      <c r="B642" s="43"/>
      <c r="C642" s="43"/>
      <c r="D642" s="43"/>
      <c r="E642" s="43" t="s">
        <v>304</v>
      </c>
      <c r="F642" s="44" t="n">
        <v>29.6</v>
      </c>
      <c r="G642" s="43"/>
      <c r="H642" s="45" t="s">
        <v>305</v>
      </c>
      <c r="I642" s="45"/>
      <c r="J642" s="44" t="n">
        <v>121.87</v>
      </c>
    </row>
    <row r="643" customFormat="false" ht="30" hidden="false" customHeight="true" outlineLevel="0" collapsed="false">
      <c r="A643" s="27"/>
      <c r="B643" s="27"/>
      <c r="C643" s="27"/>
      <c r="D643" s="27"/>
      <c r="E643" s="27"/>
      <c r="F643" s="27"/>
      <c r="G643" s="27" t="s">
        <v>306</v>
      </c>
      <c r="H643" s="46" t="n">
        <v>90.49</v>
      </c>
      <c r="I643" s="27" t="s">
        <v>307</v>
      </c>
      <c r="J643" s="36" t="n">
        <v>11028.01</v>
      </c>
    </row>
    <row r="644" customFormat="false" ht="0.95" hidden="false" customHeight="true" outlineLevel="0" collapsed="false">
      <c r="A644" s="47"/>
      <c r="B644" s="47"/>
      <c r="C644" s="47"/>
      <c r="D644" s="47"/>
      <c r="E644" s="47"/>
      <c r="F644" s="47"/>
      <c r="G644" s="47"/>
      <c r="H644" s="47"/>
      <c r="I644" s="47"/>
      <c r="J644" s="47"/>
    </row>
    <row r="645" customFormat="false" ht="18" hidden="false" customHeight="true" outlineLevel="0" collapsed="false">
      <c r="A645" s="7" t="s">
        <v>214</v>
      </c>
      <c r="B645" s="8" t="s">
        <v>9</v>
      </c>
      <c r="C645" s="7" t="s">
        <v>10</v>
      </c>
      <c r="D645" s="7" t="s">
        <v>11</v>
      </c>
      <c r="E645" s="7" t="s">
        <v>294</v>
      </c>
      <c r="F645" s="7"/>
      <c r="G645" s="9" t="s">
        <v>12</v>
      </c>
      <c r="H645" s="8" t="s">
        <v>13</v>
      </c>
      <c r="I645" s="8" t="s">
        <v>14</v>
      </c>
      <c r="J645" s="8" t="s">
        <v>16</v>
      </c>
    </row>
    <row r="646" customFormat="false" ht="26.1" hidden="false" customHeight="true" outlineLevel="0" collapsed="false">
      <c r="A646" s="14" t="s">
        <v>295</v>
      </c>
      <c r="B646" s="15" t="s">
        <v>217</v>
      </c>
      <c r="C646" s="14" t="s">
        <v>30</v>
      </c>
      <c r="D646" s="14" t="s">
        <v>218</v>
      </c>
      <c r="E646" s="14" t="s">
        <v>583</v>
      </c>
      <c r="F646" s="14"/>
      <c r="G646" s="16" t="s">
        <v>77</v>
      </c>
      <c r="H646" s="37" t="n">
        <v>1</v>
      </c>
      <c r="I646" s="17" t="n">
        <v>16.35</v>
      </c>
      <c r="J646" s="17" t="n">
        <v>16.35</v>
      </c>
    </row>
    <row r="647" customFormat="false" ht="26.1" hidden="false" customHeight="true" outlineLevel="0" collapsed="false">
      <c r="A647" s="48" t="s">
        <v>309</v>
      </c>
      <c r="B647" s="49" t="s">
        <v>407</v>
      </c>
      <c r="C647" s="48" t="s">
        <v>30</v>
      </c>
      <c r="D647" s="48" t="s">
        <v>408</v>
      </c>
      <c r="E647" s="48" t="s">
        <v>308</v>
      </c>
      <c r="F647" s="48"/>
      <c r="G647" s="50" t="s">
        <v>36</v>
      </c>
      <c r="H647" s="51" t="n">
        <v>0.085</v>
      </c>
      <c r="I647" s="52" t="n">
        <v>19.41</v>
      </c>
      <c r="J647" s="52" t="n">
        <v>1.64</v>
      </c>
    </row>
    <row r="648" customFormat="false" ht="24" hidden="false" customHeight="true" outlineLevel="0" collapsed="false">
      <c r="A648" s="48" t="s">
        <v>309</v>
      </c>
      <c r="B648" s="49" t="s">
        <v>350</v>
      </c>
      <c r="C648" s="48" t="s">
        <v>30</v>
      </c>
      <c r="D648" s="48" t="s">
        <v>351</v>
      </c>
      <c r="E648" s="48" t="s">
        <v>308</v>
      </c>
      <c r="F648" s="48"/>
      <c r="G648" s="50" t="s">
        <v>36</v>
      </c>
      <c r="H648" s="51" t="n">
        <v>0.031</v>
      </c>
      <c r="I648" s="52" t="n">
        <v>15.41</v>
      </c>
      <c r="J648" s="52" t="n">
        <v>0.47</v>
      </c>
    </row>
    <row r="649" customFormat="false" ht="24" hidden="false" customHeight="true" outlineLevel="0" collapsed="false">
      <c r="A649" s="38" t="s">
        <v>298</v>
      </c>
      <c r="B649" s="39" t="s">
        <v>584</v>
      </c>
      <c r="C649" s="38" t="s">
        <v>30</v>
      </c>
      <c r="D649" s="38" t="s">
        <v>585</v>
      </c>
      <c r="E649" s="38" t="s">
        <v>321</v>
      </c>
      <c r="F649" s="38"/>
      <c r="G649" s="40" t="s">
        <v>170</v>
      </c>
      <c r="H649" s="41" t="n">
        <v>0.603</v>
      </c>
      <c r="I649" s="42" t="n">
        <v>0.8</v>
      </c>
      <c r="J649" s="42" t="n">
        <v>0.48</v>
      </c>
    </row>
    <row r="650" customFormat="false" ht="26.1" hidden="false" customHeight="true" outlineLevel="0" collapsed="false">
      <c r="A650" s="38" t="s">
        <v>298</v>
      </c>
      <c r="B650" s="39" t="s">
        <v>586</v>
      </c>
      <c r="C650" s="38" t="s">
        <v>30</v>
      </c>
      <c r="D650" s="38" t="s">
        <v>587</v>
      </c>
      <c r="E650" s="38" t="s">
        <v>321</v>
      </c>
      <c r="F650" s="38"/>
      <c r="G650" s="40" t="s">
        <v>49</v>
      </c>
      <c r="H650" s="41" t="n">
        <v>0.188</v>
      </c>
      <c r="I650" s="42" t="n">
        <v>71.14</v>
      </c>
      <c r="J650" s="42" t="n">
        <v>13.37</v>
      </c>
    </row>
    <row r="651" customFormat="false" ht="24" hidden="false" customHeight="true" outlineLevel="0" collapsed="false">
      <c r="A651" s="38" t="s">
        <v>298</v>
      </c>
      <c r="B651" s="39" t="s">
        <v>588</v>
      </c>
      <c r="C651" s="38" t="s">
        <v>30</v>
      </c>
      <c r="D651" s="38" t="s">
        <v>589</v>
      </c>
      <c r="E651" s="38" t="s">
        <v>321</v>
      </c>
      <c r="F651" s="38"/>
      <c r="G651" s="40" t="s">
        <v>170</v>
      </c>
      <c r="H651" s="41" t="n">
        <v>0.084</v>
      </c>
      <c r="I651" s="42" t="n">
        <v>4.69</v>
      </c>
      <c r="J651" s="42" t="n">
        <v>0.39</v>
      </c>
    </row>
    <row r="652" customFormat="false" ht="14.25" hidden="false" customHeight="false" outlineLevel="0" collapsed="false">
      <c r="A652" s="43"/>
      <c r="B652" s="43"/>
      <c r="C652" s="43"/>
      <c r="D652" s="43"/>
      <c r="E652" s="43" t="s">
        <v>301</v>
      </c>
      <c r="F652" s="44" t="n">
        <v>0.87</v>
      </c>
      <c r="G652" s="43" t="s">
        <v>302</v>
      </c>
      <c r="H652" s="44" t="n">
        <v>0.73</v>
      </c>
      <c r="I652" s="43" t="s">
        <v>303</v>
      </c>
      <c r="J652" s="44" t="n">
        <v>1.61</v>
      </c>
    </row>
    <row r="653" customFormat="false" ht="14.25" hidden="false" customHeight="true" outlineLevel="0" collapsed="false">
      <c r="A653" s="43"/>
      <c r="B653" s="43"/>
      <c r="C653" s="43"/>
      <c r="D653" s="43"/>
      <c r="E653" s="43" t="s">
        <v>304</v>
      </c>
      <c r="F653" s="44" t="n">
        <v>5.24</v>
      </c>
      <c r="G653" s="43"/>
      <c r="H653" s="45" t="s">
        <v>305</v>
      </c>
      <c r="I653" s="45"/>
      <c r="J653" s="44" t="n">
        <v>21.59</v>
      </c>
    </row>
    <row r="654" customFormat="false" ht="30" hidden="false" customHeight="true" outlineLevel="0" collapsed="false">
      <c r="A654" s="27"/>
      <c r="B654" s="27"/>
      <c r="C654" s="27"/>
      <c r="D654" s="27"/>
      <c r="E654" s="27"/>
      <c r="F654" s="27"/>
      <c r="G654" s="27" t="s">
        <v>306</v>
      </c>
      <c r="H654" s="46" t="n">
        <v>37.6</v>
      </c>
      <c r="I654" s="27" t="s">
        <v>307</v>
      </c>
      <c r="J654" s="36" t="n">
        <v>811.78</v>
      </c>
    </row>
    <row r="655" customFormat="false" ht="0.95" hidden="false" customHeight="true" outlineLevel="0" collapsed="false">
      <c r="A655" s="47"/>
      <c r="B655" s="47"/>
      <c r="C655" s="47"/>
      <c r="D655" s="47"/>
      <c r="E655" s="47"/>
      <c r="F655" s="47"/>
      <c r="G655" s="47"/>
      <c r="H655" s="47"/>
      <c r="I655" s="47"/>
      <c r="J655" s="47"/>
    </row>
    <row r="656" customFormat="false" ht="18" hidden="false" customHeight="true" outlineLevel="0" collapsed="false">
      <c r="A656" s="7" t="s">
        <v>219</v>
      </c>
      <c r="B656" s="8" t="s">
        <v>9</v>
      </c>
      <c r="C656" s="7" t="s">
        <v>10</v>
      </c>
      <c r="D656" s="7" t="s">
        <v>11</v>
      </c>
      <c r="E656" s="7" t="s">
        <v>294</v>
      </c>
      <c r="F656" s="7"/>
      <c r="G656" s="9" t="s">
        <v>12</v>
      </c>
      <c r="H656" s="8" t="s">
        <v>13</v>
      </c>
      <c r="I656" s="8" t="s">
        <v>14</v>
      </c>
      <c r="J656" s="8" t="s">
        <v>16</v>
      </c>
    </row>
    <row r="657" customFormat="false" ht="26.1" hidden="false" customHeight="true" outlineLevel="0" collapsed="false">
      <c r="A657" s="14" t="s">
        <v>295</v>
      </c>
      <c r="B657" s="15" t="s">
        <v>220</v>
      </c>
      <c r="C657" s="14" t="s">
        <v>30</v>
      </c>
      <c r="D657" s="14" t="s">
        <v>221</v>
      </c>
      <c r="E657" s="14" t="s">
        <v>583</v>
      </c>
      <c r="F657" s="14"/>
      <c r="G657" s="16" t="s">
        <v>77</v>
      </c>
      <c r="H657" s="37" t="n">
        <v>1</v>
      </c>
      <c r="I657" s="17" t="n">
        <v>74.86</v>
      </c>
      <c r="J657" s="17" t="n">
        <v>74.86</v>
      </c>
    </row>
    <row r="658" customFormat="false" ht="24" hidden="false" customHeight="true" outlineLevel="0" collapsed="false">
      <c r="A658" s="48" t="s">
        <v>309</v>
      </c>
      <c r="B658" s="49" t="s">
        <v>590</v>
      </c>
      <c r="C658" s="48" t="s">
        <v>30</v>
      </c>
      <c r="D658" s="48" t="s">
        <v>591</v>
      </c>
      <c r="E658" s="48" t="s">
        <v>308</v>
      </c>
      <c r="F658" s="48"/>
      <c r="G658" s="50" t="s">
        <v>36</v>
      </c>
      <c r="H658" s="51" t="n">
        <v>0.547</v>
      </c>
      <c r="I658" s="52" t="n">
        <v>19.41</v>
      </c>
      <c r="J658" s="52" t="n">
        <v>10.61</v>
      </c>
    </row>
    <row r="659" customFormat="false" ht="24" hidden="false" customHeight="true" outlineLevel="0" collapsed="false">
      <c r="A659" s="48" t="s">
        <v>309</v>
      </c>
      <c r="B659" s="49" t="s">
        <v>350</v>
      </c>
      <c r="C659" s="48" t="s">
        <v>30</v>
      </c>
      <c r="D659" s="48" t="s">
        <v>351</v>
      </c>
      <c r="E659" s="48" t="s">
        <v>308</v>
      </c>
      <c r="F659" s="48"/>
      <c r="G659" s="50" t="s">
        <v>36</v>
      </c>
      <c r="H659" s="51" t="n">
        <v>0.273</v>
      </c>
      <c r="I659" s="52" t="n">
        <v>15.41</v>
      </c>
      <c r="J659" s="52" t="n">
        <v>4.2</v>
      </c>
    </row>
    <row r="660" customFormat="false" ht="24" hidden="false" customHeight="true" outlineLevel="0" collapsed="false">
      <c r="A660" s="38" t="s">
        <v>298</v>
      </c>
      <c r="B660" s="39" t="s">
        <v>592</v>
      </c>
      <c r="C660" s="38" t="s">
        <v>30</v>
      </c>
      <c r="D660" s="38" t="s">
        <v>593</v>
      </c>
      <c r="E660" s="38" t="s">
        <v>321</v>
      </c>
      <c r="F660" s="38"/>
      <c r="G660" s="40" t="s">
        <v>170</v>
      </c>
      <c r="H660" s="41" t="n">
        <v>1.29</v>
      </c>
      <c r="I660" s="42" t="n">
        <v>2.46</v>
      </c>
      <c r="J660" s="42" t="n">
        <v>3.17</v>
      </c>
    </row>
    <row r="661" customFormat="false" ht="39" hidden="false" customHeight="true" outlineLevel="0" collapsed="false">
      <c r="A661" s="38" t="s">
        <v>298</v>
      </c>
      <c r="B661" s="39" t="s">
        <v>594</v>
      </c>
      <c r="C661" s="38" t="s">
        <v>30</v>
      </c>
      <c r="D661" s="38" t="s">
        <v>595</v>
      </c>
      <c r="E661" s="38" t="s">
        <v>321</v>
      </c>
      <c r="F661" s="38"/>
      <c r="G661" s="40" t="s">
        <v>77</v>
      </c>
      <c r="H661" s="41" t="n">
        <v>1</v>
      </c>
      <c r="I661" s="42" t="n">
        <v>56.88</v>
      </c>
      <c r="J661" s="42" t="n">
        <v>56.88</v>
      </c>
    </row>
    <row r="662" customFormat="false" ht="14.25" hidden="false" customHeight="false" outlineLevel="0" collapsed="false">
      <c r="A662" s="43"/>
      <c r="B662" s="43"/>
      <c r="C662" s="43"/>
      <c r="D662" s="43"/>
      <c r="E662" s="43" t="s">
        <v>301</v>
      </c>
      <c r="F662" s="44" t="n">
        <v>6.13</v>
      </c>
      <c r="G662" s="43" t="s">
        <v>302</v>
      </c>
      <c r="H662" s="44" t="n">
        <v>5.15</v>
      </c>
      <c r="I662" s="43" t="s">
        <v>303</v>
      </c>
      <c r="J662" s="44" t="n">
        <v>11.29</v>
      </c>
    </row>
    <row r="663" customFormat="false" ht="14.25" hidden="false" customHeight="true" outlineLevel="0" collapsed="false">
      <c r="A663" s="43"/>
      <c r="B663" s="43"/>
      <c r="C663" s="43"/>
      <c r="D663" s="43"/>
      <c r="E663" s="43" t="s">
        <v>304</v>
      </c>
      <c r="F663" s="44" t="n">
        <v>24.02</v>
      </c>
      <c r="G663" s="43"/>
      <c r="H663" s="45" t="s">
        <v>305</v>
      </c>
      <c r="I663" s="45"/>
      <c r="J663" s="44" t="n">
        <v>98.88</v>
      </c>
    </row>
    <row r="664" customFormat="false" ht="30" hidden="false" customHeight="true" outlineLevel="0" collapsed="false">
      <c r="A664" s="27"/>
      <c r="B664" s="27"/>
      <c r="C664" s="27"/>
      <c r="D664" s="27"/>
      <c r="E664" s="27"/>
      <c r="F664" s="27"/>
      <c r="G664" s="27" t="s">
        <v>306</v>
      </c>
      <c r="H664" s="46" t="n">
        <v>6</v>
      </c>
      <c r="I664" s="27" t="s">
        <v>307</v>
      </c>
      <c r="J664" s="36" t="n">
        <v>593.28</v>
      </c>
    </row>
    <row r="665" customFormat="false" ht="0.95" hidden="false" customHeight="true" outlineLevel="0" collapsed="false">
      <c r="A665" s="47"/>
      <c r="B665" s="47"/>
      <c r="C665" s="47"/>
      <c r="D665" s="47"/>
      <c r="E665" s="47"/>
      <c r="F665" s="47"/>
      <c r="G665" s="47"/>
      <c r="H665" s="47"/>
      <c r="I665" s="47"/>
      <c r="J665" s="47"/>
    </row>
    <row r="666" customFormat="false" ht="24" hidden="false" customHeight="true" outlineLevel="0" collapsed="false">
      <c r="A666" s="10" t="s">
        <v>222</v>
      </c>
      <c r="B666" s="10"/>
      <c r="C666" s="10"/>
      <c r="D666" s="10" t="s">
        <v>223</v>
      </c>
      <c r="E666" s="10"/>
      <c r="F666" s="10"/>
      <c r="G666" s="10"/>
      <c r="H666" s="11"/>
      <c r="I666" s="10"/>
      <c r="J666" s="12" t="n">
        <v>417.26</v>
      </c>
    </row>
    <row r="667" customFormat="false" ht="18" hidden="false" customHeight="true" outlineLevel="0" collapsed="false">
      <c r="A667" s="7" t="s">
        <v>224</v>
      </c>
      <c r="B667" s="8" t="s">
        <v>9</v>
      </c>
      <c r="C667" s="7" t="s">
        <v>10</v>
      </c>
      <c r="D667" s="7" t="s">
        <v>11</v>
      </c>
      <c r="E667" s="7" t="s">
        <v>294</v>
      </c>
      <c r="F667" s="7"/>
      <c r="G667" s="9" t="s">
        <v>12</v>
      </c>
      <c r="H667" s="8" t="s">
        <v>13</v>
      </c>
      <c r="I667" s="8" t="s">
        <v>14</v>
      </c>
      <c r="J667" s="8" t="s">
        <v>16</v>
      </c>
    </row>
    <row r="668" customFormat="false" ht="26.1" hidden="false" customHeight="true" outlineLevel="0" collapsed="false">
      <c r="A668" s="14" t="s">
        <v>295</v>
      </c>
      <c r="B668" s="15" t="s">
        <v>225</v>
      </c>
      <c r="C668" s="14" t="s">
        <v>30</v>
      </c>
      <c r="D668" s="14" t="s">
        <v>226</v>
      </c>
      <c r="E668" s="14" t="s">
        <v>297</v>
      </c>
      <c r="F668" s="14"/>
      <c r="G668" s="16" t="s">
        <v>24</v>
      </c>
      <c r="H668" s="37" t="n">
        <v>1</v>
      </c>
      <c r="I668" s="17" t="n">
        <v>0.9</v>
      </c>
      <c r="J668" s="17" t="n">
        <v>0.9</v>
      </c>
    </row>
    <row r="669" customFormat="false" ht="24" hidden="false" customHeight="true" outlineLevel="0" collapsed="false">
      <c r="A669" s="48" t="s">
        <v>309</v>
      </c>
      <c r="B669" s="49" t="s">
        <v>373</v>
      </c>
      <c r="C669" s="48" t="s">
        <v>30</v>
      </c>
      <c r="D669" s="48" t="s">
        <v>374</v>
      </c>
      <c r="E669" s="48" t="s">
        <v>308</v>
      </c>
      <c r="F669" s="48"/>
      <c r="G669" s="50" t="s">
        <v>36</v>
      </c>
      <c r="H669" s="51" t="n">
        <v>0.0183</v>
      </c>
      <c r="I669" s="52" t="n">
        <v>19.66</v>
      </c>
      <c r="J669" s="52" t="n">
        <v>0.35</v>
      </c>
    </row>
    <row r="670" customFormat="false" ht="24" hidden="false" customHeight="true" outlineLevel="0" collapsed="false">
      <c r="A670" s="48" t="s">
        <v>309</v>
      </c>
      <c r="B670" s="49" t="s">
        <v>350</v>
      </c>
      <c r="C670" s="48" t="s">
        <v>30</v>
      </c>
      <c r="D670" s="48" t="s">
        <v>351</v>
      </c>
      <c r="E670" s="48" t="s">
        <v>308</v>
      </c>
      <c r="F670" s="48"/>
      <c r="G670" s="50" t="s">
        <v>36</v>
      </c>
      <c r="H670" s="51" t="n">
        <v>0.0359</v>
      </c>
      <c r="I670" s="52" t="n">
        <v>15.41</v>
      </c>
      <c r="J670" s="52" t="n">
        <v>0.55</v>
      </c>
    </row>
    <row r="671" customFormat="false" ht="14.25" hidden="false" customHeight="false" outlineLevel="0" collapsed="false">
      <c r="A671" s="43"/>
      <c r="B671" s="43"/>
      <c r="C671" s="43"/>
      <c r="D671" s="43"/>
      <c r="E671" s="43" t="s">
        <v>301</v>
      </c>
      <c r="F671" s="44" t="n">
        <v>0.37</v>
      </c>
      <c r="G671" s="43" t="s">
        <v>302</v>
      </c>
      <c r="H671" s="44" t="n">
        <v>0.31</v>
      </c>
      <c r="I671" s="43" t="s">
        <v>303</v>
      </c>
      <c r="J671" s="44" t="n">
        <v>0.68</v>
      </c>
    </row>
    <row r="672" customFormat="false" ht="14.25" hidden="false" customHeight="true" outlineLevel="0" collapsed="false">
      <c r="A672" s="43"/>
      <c r="B672" s="43"/>
      <c r="C672" s="43"/>
      <c r="D672" s="43"/>
      <c r="E672" s="43" t="s">
        <v>304</v>
      </c>
      <c r="F672" s="44" t="n">
        <v>0.28</v>
      </c>
      <c r="G672" s="43"/>
      <c r="H672" s="45" t="s">
        <v>305</v>
      </c>
      <c r="I672" s="45"/>
      <c r="J672" s="44" t="n">
        <v>1.18</v>
      </c>
    </row>
    <row r="673" customFormat="false" ht="30" hidden="false" customHeight="true" outlineLevel="0" collapsed="false">
      <c r="A673" s="27"/>
      <c r="B673" s="27"/>
      <c r="C673" s="27"/>
      <c r="D673" s="27"/>
      <c r="E673" s="27"/>
      <c r="F673" s="27"/>
      <c r="G673" s="27" t="s">
        <v>306</v>
      </c>
      <c r="H673" s="46" t="n">
        <v>31</v>
      </c>
      <c r="I673" s="27" t="s">
        <v>307</v>
      </c>
      <c r="J673" s="36" t="n">
        <v>36.58</v>
      </c>
    </row>
    <row r="674" customFormat="false" ht="0.95" hidden="false" customHeight="true" outlineLevel="0" collapsed="false">
      <c r="A674" s="47"/>
      <c r="B674" s="47"/>
      <c r="C674" s="47"/>
      <c r="D674" s="47"/>
      <c r="E674" s="47"/>
      <c r="F674" s="47"/>
      <c r="G674" s="47"/>
      <c r="H674" s="47"/>
      <c r="I674" s="47"/>
      <c r="J674" s="47"/>
    </row>
    <row r="675" customFormat="false" ht="18" hidden="false" customHeight="true" outlineLevel="0" collapsed="false">
      <c r="A675" s="7" t="s">
        <v>227</v>
      </c>
      <c r="B675" s="8" t="s">
        <v>9</v>
      </c>
      <c r="C675" s="7" t="s">
        <v>10</v>
      </c>
      <c r="D675" s="7" t="s">
        <v>11</v>
      </c>
      <c r="E675" s="7" t="s">
        <v>294</v>
      </c>
      <c r="F675" s="7"/>
      <c r="G675" s="9" t="s">
        <v>12</v>
      </c>
      <c r="H675" s="8" t="s">
        <v>13</v>
      </c>
      <c r="I675" s="8" t="s">
        <v>14</v>
      </c>
      <c r="J675" s="8" t="s">
        <v>16</v>
      </c>
    </row>
    <row r="676" customFormat="false" ht="39" hidden="false" customHeight="true" outlineLevel="0" collapsed="false">
      <c r="A676" s="14" t="s">
        <v>295</v>
      </c>
      <c r="B676" s="15" t="s">
        <v>228</v>
      </c>
      <c r="C676" s="14" t="s">
        <v>30</v>
      </c>
      <c r="D676" s="14" t="s">
        <v>229</v>
      </c>
      <c r="E676" s="14" t="s">
        <v>539</v>
      </c>
      <c r="F676" s="14"/>
      <c r="G676" s="16" t="s">
        <v>24</v>
      </c>
      <c r="H676" s="37" t="n">
        <v>1</v>
      </c>
      <c r="I676" s="17" t="n">
        <v>9.3</v>
      </c>
      <c r="J676" s="17" t="n">
        <v>9.3</v>
      </c>
    </row>
    <row r="677" customFormat="false" ht="26.1" hidden="false" customHeight="true" outlineLevel="0" collapsed="false">
      <c r="A677" s="48" t="s">
        <v>309</v>
      </c>
      <c r="B677" s="49" t="s">
        <v>361</v>
      </c>
      <c r="C677" s="48" t="s">
        <v>30</v>
      </c>
      <c r="D677" s="48" t="s">
        <v>362</v>
      </c>
      <c r="E677" s="48" t="s">
        <v>308</v>
      </c>
      <c r="F677" s="48"/>
      <c r="G677" s="50" t="s">
        <v>36</v>
      </c>
      <c r="H677" s="51" t="n">
        <v>0.148</v>
      </c>
      <c r="I677" s="52" t="n">
        <v>15.7</v>
      </c>
      <c r="J677" s="52" t="n">
        <v>2.32</v>
      </c>
    </row>
    <row r="678" customFormat="false" ht="24" hidden="false" customHeight="true" outlineLevel="0" collapsed="false">
      <c r="A678" s="48" t="s">
        <v>309</v>
      </c>
      <c r="B678" s="49" t="s">
        <v>373</v>
      </c>
      <c r="C678" s="48" t="s">
        <v>30</v>
      </c>
      <c r="D678" s="48" t="s">
        <v>374</v>
      </c>
      <c r="E678" s="48" t="s">
        <v>308</v>
      </c>
      <c r="F678" s="48"/>
      <c r="G678" s="50" t="s">
        <v>36</v>
      </c>
      <c r="H678" s="51" t="n">
        <v>0.3551</v>
      </c>
      <c r="I678" s="52" t="n">
        <v>19.66</v>
      </c>
      <c r="J678" s="52" t="n">
        <v>6.98</v>
      </c>
    </row>
    <row r="679" customFormat="false" ht="14.25" hidden="false" customHeight="false" outlineLevel="0" collapsed="false">
      <c r="A679" s="43"/>
      <c r="B679" s="43"/>
      <c r="C679" s="43"/>
      <c r="D679" s="43"/>
      <c r="E679" s="43" t="s">
        <v>301</v>
      </c>
      <c r="F679" s="44" t="n">
        <v>3.86</v>
      </c>
      <c r="G679" s="43" t="s">
        <v>302</v>
      </c>
      <c r="H679" s="44" t="n">
        <v>3.24</v>
      </c>
      <c r="I679" s="43" t="s">
        <v>303</v>
      </c>
      <c r="J679" s="44" t="n">
        <v>7.1</v>
      </c>
    </row>
    <row r="680" customFormat="false" ht="14.25" hidden="false" customHeight="true" outlineLevel="0" collapsed="false">
      <c r="A680" s="43"/>
      <c r="B680" s="43"/>
      <c r="C680" s="43"/>
      <c r="D680" s="43"/>
      <c r="E680" s="43" t="s">
        <v>304</v>
      </c>
      <c r="F680" s="44" t="n">
        <v>2.98</v>
      </c>
      <c r="G680" s="43"/>
      <c r="H680" s="45" t="s">
        <v>305</v>
      </c>
      <c r="I680" s="45"/>
      <c r="J680" s="44" t="n">
        <v>12.28</v>
      </c>
    </row>
    <row r="681" customFormat="false" ht="30" hidden="false" customHeight="true" outlineLevel="0" collapsed="false">
      <c r="A681" s="27"/>
      <c r="B681" s="27"/>
      <c r="C681" s="27"/>
      <c r="D681" s="27"/>
      <c r="E681" s="27"/>
      <c r="F681" s="27"/>
      <c r="G681" s="27" t="s">
        <v>306</v>
      </c>
      <c r="H681" s="46" t="n">
        <v>31</v>
      </c>
      <c r="I681" s="27" t="s">
        <v>307</v>
      </c>
      <c r="J681" s="36" t="n">
        <v>380.68</v>
      </c>
    </row>
    <row r="682" customFormat="false" ht="0.95" hidden="false" customHeight="true" outlineLevel="0" collapsed="false">
      <c r="A682" s="47"/>
      <c r="B682" s="47"/>
      <c r="C682" s="47"/>
      <c r="D682" s="47"/>
      <c r="E682" s="47"/>
      <c r="F682" s="47"/>
      <c r="G682" s="47"/>
      <c r="H682" s="47"/>
      <c r="I682" s="47"/>
      <c r="J682" s="47"/>
    </row>
    <row r="683" customFormat="false" ht="24" hidden="false" customHeight="true" outlineLevel="0" collapsed="false">
      <c r="A683" s="10" t="s">
        <v>230</v>
      </c>
      <c r="B683" s="10"/>
      <c r="C683" s="10"/>
      <c r="D683" s="10" t="s">
        <v>231</v>
      </c>
      <c r="E683" s="10"/>
      <c r="F683" s="10"/>
      <c r="G683" s="10"/>
      <c r="H683" s="11"/>
      <c r="I683" s="10"/>
      <c r="J683" s="12" t="n">
        <v>4406.85</v>
      </c>
    </row>
    <row r="684" customFormat="false" ht="18" hidden="false" customHeight="true" outlineLevel="0" collapsed="false">
      <c r="A684" s="7" t="s">
        <v>232</v>
      </c>
      <c r="B684" s="8" t="s">
        <v>9</v>
      </c>
      <c r="C684" s="7" t="s">
        <v>10</v>
      </c>
      <c r="D684" s="7" t="s">
        <v>11</v>
      </c>
      <c r="E684" s="7" t="s">
        <v>294</v>
      </c>
      <c r="F684" s="7"/>
      <c r="G684" s="9" t="s">
        <v>12</v>
      </c>
      <c r="H684" s="8" t="s">
        <v>13</v>
      </c>
      <c r="I684" s="8" t="s">
        <v>14</v>
      </c>
      <c r="J684" s="8" t="s">
        <v>16</v>
      </c>
    </row>
    <row r="685" customFormat="false" ht="24" hidden="false" customHeight="true" outlineLevel="0" collapsed="false">
      <c r="A685" s="14" t="s">
        <v>295</v>
      </c>
      <c r="B685" s="15" t="s">
        <v>233</v>
      </c>
      <c r="C685" s="14" t="s">
        <v>30</v>
      </c>
      <c r="D685" s="14" t="s">
        <v>234</v>
      </c>
      <c r="E685" s="14" t="s">
        <v>308</v>
      </c>
      <c r="F685" s="14"/>
      <c r="G685" s="16" t="s">
        <v>49</v>
      </c>
      <c r="H685" s="37" t="n">
        <v>1</v>
      </c>
      <c r="I685" s="17" t="n">
        <v>2.91</v>
      </c>
      <c r="J685" s="17" t="n">
        <v>2.91</v>
      </c>
    </row>
    <row r="686" customFormat="false" ht="24" hidden="false" customHeight="true" outlineLevel="0" collapsed="false">
      <c r="A686" s="48" t="s">
        <v>309</v>
      </c>
      <c r="B686" s="49" t="s">
        <v>350</v>
      </c>
      <c r="C686" s="48" t="s">
        <v>30</v>
      </c>
      <c r="D686" s="48" t="s">
        <v>351</v>
      </c>
      <c r="E686" s="48" t="s">
        <v>308</v>
      </c>
      <c r="F686" s="48"/>
      <c r="G686" s="50" t="s">
        <v>36</v>
      </c>
      <c r="H686" s="51" t="n">
        <v>0.14</v>
      </c>
      <c r="I686" s="52" t="n">
        <v>15.41</v>
      </c>
      <c r="J686" s="52" t="n">
        <v>2.15</v>
      </c>
    </row>
    <row r="687" customFormat="false" ht="26.1" hidden="false" customHeight="true" outlineLevel="0" collapsed="false">
      <c r="A687" s="38" t="s">
        <v>298</v>
      </c>
      <c r="B687" s="39" t="s">
        <v>596</v>
      </c>
      <c r="C687" s="38" t="s">
        <v>30</v>
      </c>
      <c r="D687" s="38" t="s">
        <v>597</v>
      </c>
      <c r="E687" s="38" t="s">
        <v>321</v>
      </c>
      <c r="F687" s="38"/>
      <c r="G687" s="40" t="s">
        <v>483</v>
      </c>
      <c r="H687" s="41" t="n">
        <v>0.05</v>
      </c>
      <c r="I687" s="42" t="n">
        <v>15.25</v>
      </c>
      <c r="J687" s="42" t="n">
        <v>0.76</v>
      </c>
    </row>
    <row r="688" customFormat="false" ht="14.25" hidden="false" customHeight="false" outlineLevel="0" collapsed="false">
      <c r="A688" s="43"/>
      <c r="B688" s="43"/>
      <c r="C688" s="43"/>
      <c r="D688" s="43"/>
      <c r="E688" s="43" t="s">
        <v>301</v>
      </c>
      <c r="F688" s="44" t="n">
        <v>0.85</v>
      </c>
      <c r="G688" s="43" t="s">
        <v>302</v>
      </c>
      <c r="H688" s="44" t="n">
        <v>0.71</v>
      </c>
      <c r="I688" s="43" t="s">
        <v>303</v>
      </c>
      <c r="J688" s="44" t="n">
        <v>1.57</v>
      </c>
    </row>
    <row r="689" customFormat="false" ht="14.25" hidden="false" customHeight="true" outlineLevel="0" collapsed="false">
      <c r="A689" s="43"/>
      <c r="B689" s="43"/>
      <c r="C689" s="43"/>
      <c r="D689" s="43"/>
      <c r="E689" s="43" t="s">
        <v>304</v>
      </c>
      <c r="F689" s="44" t="n">
        <v>0.93</v>
      </c>
      <c r="G689" s="43"/>
      <c r="H689" s="45" t="s">
        <v>305</v>
      </c>
      <c r="I689" s="45"/>
      <c r="J689" s="44" t="n">
        <v>3.84</v>
      </c>
    </row>
    <row r="690" customFormat="false" ht="30" hidden="false" customHeight="true" outlineLevel="0" collapsed="false">
      <c r="A690" s="27"/>
      <c r="B690" s="27"/>
      <c r="C690" s="27"/>
      <c r="D690" s="27"/>
      <c r="E690" s="27"/>
      <c r="F690" s="27"/>
      <c r="G690" s="27" t="s">
        <v>306</v>
      </c>
      <c r="H690" s="46" t="n">
        <v>263.34</v>
      </c>
      <c r="I690" s="27" t="s">
        <v>307</v>
      </c>
      <c r="J690" s="36" t="n">
        <v>1011.22</v>
      </c>
    </row>
    <row r="691" customFormat="false" ht="0.95" hidden="false" customHeight="true" outlineLevel="0" collapsed="false">
      <c r="A691" s="47"/>
      <c r="B691" s="47"/>
      <c r="C691" s="47"/>
      <c r="D691" s="47"/>
      <c r="E691" s="47"/>
      <c r="F691" s="47"/>
      <c r="G691" s="47"/>
      <c r="H691" s="47"/>
      <c r="I691" s="47"/>
      <c r="J691" s="47"/>
    </row>
    <row r="692" customFormat="false" ht="18" hidden="false" customHeight="true" outlineLevel="0" collapsed="false">
      <c r="A692" s="7" t="s">
        <v>235</v>
      </c>
      <c r="B692" s="8" t="s">
        <v>9</v>
      </c>
      <c r="C692" s="7" t="s">
        <v>10</v>
      </c>
      <c r="D692" s="7" t="s">
        <v>11</v>
      </c>
      <c r="E692" s="7" t="s">
        <v>294</v>
      </c>
      <c r="F692" s="7"/>
      <c r="G692" s="9" t="s">
        <v>12</v>
      </c>
      <c r="H692" s="8" t="s">
        <v>13</v>
      </c>
      <c r="I692" s="8" t="s">
        <v>14</v>
      </c>
      <c r="J692" s="8" t="s">
        <v>16</v>
      </c>
    </row>
    <row r="693" customFormat="false" ht="26.1" hidden="false" customHeight="true" outlineLevel="0" collapsed="false">
      <c r="A693" s="14" t="s">
        <v>295</v>
      </c>
      <c r="B693" s="15" t="s">
        <v>236</v>
      </c>
      <c r="C693" s="14" t="s">
        <v>237</v>
      </c>
      <c r="D693" s="14" t="s">
        <v>238</v>
      </c>
      <c r="E693" s="14" t="n">
        <v>3</v>
      </c>
      <c r="F693" s="14"/>
      <c r="G693" s="16" t="s">
        <v>97</v>
      </c>
      <c r="H693" s="37" t="n">
        <v>1</v>
      </c>
      <c r="I693" s="17" t="n">
        <v>48.81</v>
      </c>
      <c r="J693" s="17" t="n">
        <v>48.81</v>
      </c>
    </row>
    <row r="694" customFormat="false" ht="39" hidden="false" customHeight="true" outlineLevel="0" collapsed="false">
      <c r="A694" s="48" t="s">
        <v>309</v>
      </c>
      <c r="B694" s="49" t="s">
        <v>598</v>
      </c>
      <c r="C694" s="48" t="s">
        <v>30</v>
      </c>
      <c r="D694" s="48" t="s">
        <v>599</v>
      </c>
      <c r="E694" s="48" t="s">
        <v>384</v>
      </c>
      <c r="F694" s="48"/>
      <c r="G694" s="50" t="s">
        <v>600</v>
      </c>
      <c r="H694" s="51" t="n">
        <v>10</v>
      </c>
      <c r="I694" s="52" t="n">
        <v>3.34</v>
      </c>
      <c r="J694" s="52" t="n">
        <v>33.4</v>
      </c>
    </row>
    <row r="695" customFormat="false" ht="24" hidden="false" customHeight="true" outlineLevel="0" collapsed="false">
      <c r="A695" s="48" t="s">
        <v>309</v>
      </c>
      <c r="B695" s="49" t="s">
        <v>350</v>
      </c>
      <c r="C695" s="48" t="s">
        <v>30</v>
      </c>
      <c r="D695" s="48" t="s">
        <v>351</v>
      </c>
      <c r="E695" s="48" t="s">
        <v>308</v>
      </c>
      <c r="F695" s="48"/>
      <c r="G695" s="50" t="s">
        <v>36</v>
      </c>
      <c r="H695" s="51" t="n">
        <v>1</v>
      </c>
      <c r="I695" s="52" t="n">
        <v>15.41</v>
      </c>
      <c r="J695" s="52" t="n">
        <v>15.41</v>
      </c>
    </row>
    <row r="696" customFormat="false" ht="14.25" hidden="false" customHeight="false" outlineLevel="0" collapsed="false">
      <c r="A696" s="43"/>
      <c r="B696" s="43"/>
      <c r="C696" s="43"/>
      <c r="D696" s="43"/>
      <c r="E696" s="43" t="s">
        <v>301</v>
      </c>
      <c r="F696" s="44" t="n">
        <v>7.89</v>
      </c>
      <c r="G696" s="43" t="s">
        <v>302</v>
      </c>
      <c r="H696" s="44" t="n">
        <v>6.63</v>
      </c>
      <c r="I696" s="43" t="s">
        <v>303</v>
      </c>
      <c r="J696" s="44" t="n">
        <v>14.52</v>
      </c>
    </row>
    <row r="697" customFormat="false" ht="14.25" hidden="false" customHeight="true" outlineLevel="0" collapsed="false">
      <c r="A697" s="43"/>
      <c r="B697" s="43"/>
      <c r="C697" s="43"/>
      <c r="D697" s="43"/>
      <c r="E697" s="43" t="s">
        <v>304</v>
      </c>
      <c r="F697" s="44" t="n">
        <v>15.66</v>
      </c>
      <c r="G697" s="43"/>
      <c r="H697" s="45" t="s">
        <v>305</v>
      </c>
      <c r="I697" s="45"/>
      <c r="J697" s="44" t="n">
        <v>64.47</v>
      </c>
    </row>
    <row r="698" customFormat="false" ht="30" hidden="false" customHeight="true" outlineLevel="0" collapsed="false">
      <c r="A698" s="27"/>
      <c r="B698" s="27"/>
      <c r="C698" s="27"/>
      <c r="D698" s="27"/>
      <c r="E698" s="27"/>
      <c r="F698" s="27"/>
      <c r="G698" s="27" t="s">
        <v>306</v>
      </c>
      <c r="H698" s="46" t="n">
        <v>52.67</v>
      </c>
      <c r="I698" s="27" t="s">
        <v>307</v>
      </c>
      <c r="J698" s="36" t="n">
        <v>3395.63</v>
      </c>
    </row>
    <row r="699" customFormat="false" ht="0.95" hidden="false" customHeight="true" outlineLevel="0" collapsed="false">
      <c r="A699" s="47"/>
      <c r="B699" s="47"/>
      <c r="C699" s="47"/>
      <c r="D699" s="47"/>
      <c r="E699" s="47"/>
      <c r="F699" s="47"/>
      <c r="G699" s="47"/>
      <c r="H699" s="47"/>
      <c r="I699" s="47"/>
      <c r="J699" s="47"/>
    </row>
    <row r="700" customFormat="false" ht="14.25" hidden="false" customHeight="false" outlineLevel="0" collapsed="false">
      <c r="A700" s="24"/>
      <c r="B700" s="24"/>
      <c r="C700" s="24"/>
      <c r="D700" s="24"/>
      <c r="E700" s="24"/>
      <c r="F700" s="24"/>
      <c r="G700" s="24"/>
      <c r="H700" s="24"/>
      <c r="I700" s="24"/>
      <c r="J700" s="24"/>
    </row>
    <row r="701" customFormat="false" ht="14.25" hidden="false" customHeight="true" outlineLevel="0" collapsed="false">
      <c r="A701" s="25"/>
      <c r="B701" s="25"/>
      <c r="C701" s="25"/>
      <c r="D701" s="26"/>
      <c r="E701" s="27"/>
      <c r="F701" s="4" t="s">
        <v>239</v>
      </c>
      <c r="G701" s="4"/>
      <c r="H701" s="28" t="n">
        <v>193583.86</v>
      </c>
      <c r="I701" s="28"/>
      <c r="J701" s="28"/>
    </row>
    <row r="702" customFormat="false" ht="14.25" hidden="false" customHeight="true" outlineLevel="0" collapsed="false">
      <c r="A702" s="25"/>
      <c r="B702" s="25"/>
      <c r="C702" s="25"/>
      <c r="D702" s="26"/>
      <c r="E702" s="27"/>
      <c r="F702" s="4" t="s">
        <v>240</v>
      </c>
      <c r="G702" s="4"/>
      <c r="H702" s="28" t="n">
        <v>62089.64</v>
      </c>
      <c r="I702" s="28"/>
      <c r="J702" s="28"/>
    </row>
    <row r="703" customFormat="false" ht="14.25" hidden="false" customHeight="true" outlineLevel="0" collapsed="false">
      <c r="A703" s="25"/>
      <c r="B703" s="25"/>
      <c r="C703" s="25"/>
      <c r="D703" s="26"/>
      <c r="E703" s="27"/>
      <c r="F703" s="4" t="s">
        <v>241</v>
      </c>
      <c r="G703" s="4"/>
      <c r="H703" s="28" t="n">
        <v>255673.5</v>
      </c>
      <c r="I703" s="28"/>
      <c r="J703" s="28"/>
    </row>
    <row r="704" customFormat="false" ht="60" hidden="false" customHeight="true" outlineLevel="0" collapsed="false">
      <c r="A704" s="29"/>
      <c r="B704" s="29"/>
      <c r="C704" s="29"/>
      <c r="D704" s="29"/>
      <c r="E704" s="29"/>
      <c r="F704" s="29"/>
      <c r="G704" s="29"/>
      <c r="H704" s="29"/>
      <c r="I704" s="29"/>
      <c r="J704" s="29"/>
    </row>
    <row r="705" customFormat="false" ht="69.95" hidden="false" customHeight="true" outlineLevel="0" collapsed="false">
      <c r="A705" s="31" t="s">
        <v>242</v>
      </c>
      <c r="B705" s="31"/>
      <c r="C705" s="31"/>
      <c r="D705" s="31"/>
      <c r="E705" s="31"/>
      <c r="F705" s="31"/>
      <c r="G705" s="31"/>
      <c r="H705" s="31"/>
      <c r="I705" s="31"/>
      <c r="J705" s="31"/>
    </row>
  </sheetData>
  <autoFilter ref="E1:E705"/>
  <mergeCells count="529">
    <mergeCell ref="C1:D1"/>
    <mergeCell ref="E1:F1"/>
    <mergeCell ref="G1:H1"/>
    <mergeCell ref="I1:J1"/>
    <mergeCell ref="C2:D2"/>
    <mergeCell ref="E2:F2"/>
    <mergeCell ref="G2:H2"/>
    <mergeCell ref="I2:J2"/>
    <mergeCell ref="A3:J3"/>
    <mergeCell ref="F4:G4"/>
    <mergeCell ref="E5:F5"/>
    <mergeCell ref="E6:F6"/>
    <mergeCell ref="E7:F7"/>
    <mergeCell ref="H9:I9"/>
    <mergeCell ref="F12:G12"/>
    <mergeCell ref="E13:F13"/>
    <mergeCell ref="E14:F14"/>
    <mergeCell ref="E15:F15"/>
    <mergeCell ref="E16:F16"/>
    <mergeCell ref="E17:F17"/>
    <mergeCell ref="E18:F18"/>
    <mergeCell ref="E19:F19"/>
    <mergeCell ref="E20:F20"/>
    <mergeCell ref="H22:I22"/>
    <mergeCell ref="E25:F25"/>
    <mergeCell ref="E26:F26"/>
    <mergeCell ref="E27:F27"/>
    <mergeCell ref="E28:F28"/>
    <mergeCell ref="E29:F29"/>
    <mergeCell ref="E30:F30"/>
    <mergeCell ref="E31:F31"/>
    <mergeCell ref="E32:F32"/>
    <mergeCell ref="H34:I34"/>
    <mergeCell ref="E37:F37"/>
    <mergeCell ref="E38:F38"/>
    <mergeCell ref="E39:F39"/>
    <mergeCell ref="E40:F40"/>
    <mergeCell ref="E41:F41"/>
    <mergeCell ref="E42:F42"/>
    <mergeCell ref="E43:F43"/>
    <mergeCell ref="E44:F44"/>
    <mergeCell ref="H46:I46"/>
    <mergeCell ref="E49:F49"/>
    <mergeCell ref="E50:F50"/>
    <mergeCell ref="E51:F51"/>
    <mergeCell ref="H53:I53"/>
    <mergeCell ref="F56:G56"/>
    <mergeCell ref="E57:F57"/>
    <mergeCell ref="E58:F58"/>
    <mergeCell ref="E59:F59"/>
    <mergeCell ref="E60:F60"/>
    <mergeCell ref="E61:F61"/>
    <mergeCell ref="E62:F62"/>
    <mergeCell ref="E63:F63"/>
    <mergeCell ref="E64:F64"/>
    <mergeCell ref="E65:F65"/>
    <mergeCell ref="H67:I67"/>
    <mergeCell ref="E70:F70"/>
    <mergeCell ref="E71:F71"/>
    <mergeCell ref="E72:F72"/>
    <mergeCell ref="E73:F73"/>
    <mergeCell ref="E74:F74"/>
    <mergeCell ref="E75:F75"/>
    <mergeCell ref="E76:F76"/>
    <mergeCell ref="E77:F77"/>
    <mergeCell ref="E78:F78"/>
    <mergeCell ref="E79:F79"/>
    <mergeCell ref="E80:F80"/>
    <mergeCell ref="H82:I82"/>
    <mergeCell ref="E85:F85"/>
    <mergeCell ref="E86:F86"/>
    <mergeCell ref="E87:F87"/>
    <mergeCell ref="H89:I89"/>
    <mergeCell ref="E92:F92"/>
    <mergeCell ref="E93:F93"/>
    <mergeCell ref="E94:F94"/>
    <mergeCell ref="H96:I96"/>
    <mergeCell ref="E99:F99"/>
    <mergeCell ref="E100:F100"/>
    <mergeCell ref="E101:F101"/>
    <mergeCell ref="H103:I103"/>
    <mergeCell ref="E106:F106"/>
    <mergeCell ref="E107:F107"/>
    <mergeCell ref="E108:F108"/>
    <mergeCell ref="E109:F109"/>
    <mergeCell ref="E110:F110"/>
    <mergeCell ref="H112:I112"/>
    <mergeCell ref="E115:F115"/>
    <mergeCell ref="E116:F116"/>
    <mergeCell ref="E117:F117"/>
    <mergeCell ref="E118:F118"/>
    <mergeCell ref="E119:F119"/>
    <mergeCell ref="H121:I121"/>
    <mergeCell ref="E124:F124"/>
    <mergeCell ref="E125:F125"/>
    <mergeCell ref="E126:F126"/>
    <mergeCell ref="E127:F127"/>
    <mergeCell ref="E128:F128"/>
    <mergeCell ref="H130:I130"/>
    <mergeCell ref="F133:G133"/>
    <mergeCell ref="E134:F134"/>
    <mergeCell ref="E135:F135"/>
    <mergeCell ref="E136:F136"/>
    <mergeCell ref="E137:F137"/>
    <mergeCell ref="H139:I139"/>
    <mergeCell ref="E142:F142"/>
    <mergeCell ref="E143:F143"/>
    <mergeCell ref="E144:F144"/>
    <mergeCell ref="E145:F145"/>
    <mergeCell ref="E146:F146"/>
    <mergeCell ref="E147:F147"/>
    <mergeCell ref="H149:I149"/>
    <mergeCell ref="E152:F152"/>
    <mergeCell ref="E153:F153"/>
    <mergeCell ref="E154:F154"/>
    <mergeCell ref="E155:F155"/>
    <mergeCell ref="H157:I157"/>
    <mergeCell ref="F160:G160"/>
    <mergeCell ref="E161:F161"/>
    <mergeCell ref="E162:F162"/>
    <mergeCell ref="E163:F163"/>
    <mergeCell ref="E164:F164"/>
    <mergeCell ref="H166:I166"/>
    <mergeCell ref="E169:F169"/>
    <mergeCell ref="E170:F170"/>
    <mergeCell ref="E171:F171"/>
    <mergeCell ref="E172:F172"/>
    <mergeCell ref="H174:I174"/>
    <mergeCell ref="E177:F177"/>
    <mergeCell ref="E178:F178"/>
    <mergeCell ref="E179:F179"/>
    <mergeCell ref="E180:F180"/>
    <mergeCell ref="E181:F181"/>
    <mergeCell ref="H183:I183"/>
    <mergeCell ref="E186:F186"/>
    <mergeCell ref="E187:F187"/>
    <mergeCell ref="E188:F188"/>
    <mergeCell ref="E189:F189"/>
    <mergeCell ref="E190:F190"/>
    <mergeCell ref="H192:I192"/>
    <mergeCell ref="E195:F195"/>
    <mergeCell ref="E196:F196"/>
    <mergeCell ref="E197:F197"/>
    <mergeCell ref="E198:F198"/>
    <mergeCell ref="E199:F199"/>
    <mergeCell ref="E200:F200"/>
    <mergeCell ref="E201:F201"/>
    <mergeCell ref="E202:F202"/>
    <mergeCell ref="E203:F203"/>
    <mergeCell ref="E204:F204"/>
    <mergeCell ref="H206:I206"/>
    <mergeCell ref="E209:F209"/>
    <mergeCell ref="E210:F210"/>
    <mergeCell ref="E211:F211"/>
    <mergeCell ref="E212:F212"/>
    <mergeCell ref="E213:F213"/>
    <mergeCell ref="E214:F214"/>
    <mergeCell ref="E215:F215"/>
    <mergeCell ref="E216:F216"/>
    <mergeCell ref="E217:F217"/>
    <mergeCell ref="H219:I219"/>
    <mergeCell ref="E222:F222"/>
    <mergeCell ref="E223:F223"/>
    <mergeCell ref="E224:F224"/>
    <mergeCell ref="E225:F225"/>
    <mergeCell ref="E226:F226"/>
    <mergeCell ref="H228:I228"/>
    <mergeCell ref="E231:F231"/>
    <mergeCell ref="E232:F232"/>
    <mergeCell ref="E233:F233"/>
    <mergeCell ref="E234:F234"/>
    <mergeCell ref="E235:F235"/>
    <mergeCell ref="E236:F236"/>
    <mergeCell ref="E237:F237"/>
    <mergeCell ref="E238:F238"/>
    <mergeCell ref="H240:I240"/>
    <mergeCell ref="F243:G243"/>
    <mergeCell ref="E244:F244"/>
    <mergeCell ref="E245:F245"/>
    <mergeCell ref="E246:F246"/>
    <mergeCell ref="E247:F247"/>
    <mergeCell ref="E248:F248"/>
    <mergeCell ref="E249:F249"/>
    <mergeCell ref="H251:I251"/>
    <mergeCell ref="E254:F254"/>
    <mergeCell ref="E255:F255"/>
    <mergeCell ref="E256:F256"/>
    <mergeCell ref="E257:F257"/>
    <mergeCell ref="E258:F258"/>
    <mergeCell ref="E259:F259"/>
    <mergeCell ref="H261:I261"/>
    <mergeCell ref="E264:F264"/>
    <mergeCell ref="E265:F265"/>
    <mergeCell ref="E266:F266"/>
    <mergeCell ref="H268:I268"/>
    <mergeCell ref="E271:F271"/>
    <mergeCell ref="E272:F272"/>
    <mergeCell ref="E273:F273"/>
    <mergeCell ref="E274:F274"/>
    <mergeCell ref="E275:F275"/>
    <mergeCell ref="E276:F276"/>
    <mergeCell ref="E277:F277"/>
    <mergeCell ref="E278:F278"/>
    <mergeCell ref="E279:F279"/>
    <mergeCell ref="H281:I281"/>
    <mergeCell ref="E284:F284"/>
    <mergeCell ref="E285:F285"/>
    <mergeCell ref="E286:F286"/>
    <mergeCell ref="E287:F287"/>
    <mergeCell ref="E288:F288"/>
    <mergeCell ref="E289:F289"/>
    <mergeCell ref="H291:I291"/>
    <mergeCell ref="E294:F294"/>
    <mergeCell ref="E295:F295"/>
    <mergeCell ref="E296:F296"/>
    <mergeCell ref="E297:F297"/>
    <mergeCell ref="E298:F298"/>
    <mergeCell ref="E299:F299"/>
    <mergeCell ref="E300:F300"/>
    <mergeCell ref="E301:F301"/>
    <mergeCell ref="E302:F302"/>
    <mergeCell ref="H304:I304"/>
    <mergeCell ref="E307:F307"/>
    <mergeCell ref="E308:F308"/>
    <mergeCell ref="E309:F309"/>
    <mergeCell ref="E310:F310"/>
    <mergeCell ref="E311:F311"/>
    <mergeCell ref="E312:F312"/>
    <mergeCell ref="E313:F313"/>
    <mergeCell ref="H315:I315"/>
    <mergeCell ref="F318:G318"/>
    <mergeCell ref="E319:F319"/>
    <mergeCell ref="E320:F320"/>
    <mergeCell ref="A321:A322"/>
    <mergeCell ref="B321:B322"/>
    <mergeCell ref="C321:C322"/>
    <mergeCell ref="D321:D322"/>
    <mergeCell ref="E321:E322"/>
    <mergeCell ref="F321:G321"/>
    <mergeCell ref="H321:I321"/>
    <mergeCell ref="J321:J322"/>
    <mergeCell ref="A324:F324"/>
    <mergeCell ref="G324:I324"/>
    <mergeCell ref="F325:I325"/>
    <mergeCell ref="A327:F327"/>
    <mergeCell ref="G327:I327"/>
    <mergeCell ref="A328:F328"/>
    <mergeCell ref="G328:I328"/>
    <mergeCell ref="A329:F329"/>
    <mergeCell ref="G329:I329"/>
    <mergeCell ref="A330:F330"/>
    <mergeCell ref="G330:I330"/>
    <mergeCell ref="A331:F331"/>
    <mergeCell ref="G331:I331"/>
    <mergeCell ref="A332:F332"/>
    <mergeCell ref="G332:I332"/>
    <mergeCell ref="A333:F333"/>
    <mergeCell ref="G333:I333"/>
    <mergeCell ref="H335:I335"/>
    <mergeCell ref="E338:F338"/>
    <mergeCell ref="E339:F339"/>
    <mergeCell ref="E340:F340"/>
    <mergeCell ref="E341:F341"/>
    <mergeCell ref="E342:F342"/>
    <mergeCell ref="H344:I344"/>
    <mergeCell ref="E347:F347"/>
    <mergeCell ref="E348:F348"/>
    <mergeCell ref="E349:F349"/>
    <mergeCell ref="E350:F350"/>
    <mergeCell ref="E351:F351"/>
    <mergeCell ref="H353:I353"/>
    <mergeCell ref="E356:F356"/>
    <mergeCell ref="E357:F357"/>
    <mergeCell ref="E358:F358"/>
    <mergeCell ref="E359:F359"/>
    <mergeCell ref="E360:F360"/>
    <mergeCell ref="E361:F361"/>
    <mergeCell ref="E362:F362"/>
    <mergeCell ref="E363:F363"/>
    <mergeCell ref="E364:F364"/>
    <mergeCell ref="E365:F365"/>
    <mergeCell ref="H367:I367"/>
    <mergeCell ref="E370:F370"/>
    <mergeCell ref="E371:F371"/>
    <mergeCell ref="E372:F372"/>
    <mergeCell ref="E373:F373"/>
    <mergeCell ref="E374:F374"/>
    <mergeCell ref="E375:F375"/>
    <mergeCell ref="E376:F376"/>
    <mergeCell ref="E377:F377"/>
    <mergeCell ref="E378:F378"/>
    <mergeCell ref="H380:I380"/>
    <mergeCell ref="E383:F383"/>
    <mergeCell ref="E384:F384"/>
    <mergeCell ref="E385:F385"/>
    <mergeCell ref="E386:F386"/>
    <mergeCell ref="E387:F387"/>
    <mergeCell ref="E388:F388"/>
    <mergeCell ref="E389:F389"/>
    <mergeCell ref="E390:F390"/>
    <mergeCell ref="E391:F391"/>
    <mergeCell ref="E392:F392"/>
    <mergeCell ref="E393:F393"/>
    <mergeCell ref="E394:F394"/>
    <mergeCell ref="E395:F395"/>
    <mergeCell ref="H397:I397"/>
    <mergeCell ref="F400:G400"/>
    <mergeCell ref="E401:F401"/>
    <mergeCell ref="E402:F402"/>
    <mergeCell ref="E403:F403"/>
    <mergeCell ref="E404:F404"/>
    <mergeCell ref="H406:I406"/>
    <mergeCell ref="E409:F409"/>
    <mergeCell ref="E410:F410"/>
    <mergeCell ref="E411:F411"/>
    <mergeCell ref="E412:F412"/>
    <mergeCell ref="E413:F413"/>
    <mergeCell ref="H415:I415"/>
    <mergeCell ref="E418:F418"/>
    <mergeCell ref="E419:F419"/>
    <mergeCell ref="E420:F420"/>
    <mergeCell ref="E421:F421"/>
    <mergeCell ref="E422:F422"/>
    <mergeCell ref="H424:I424"/>
    <mergeCell ref="E427:F427"/>
    <mergeCell ref="E428:F428"/>
    <mergeCell ref="E429:F429"/>
    <mergeCell ref="E430:F430"/>
    <mergeCell ref="E431:F431"/>
    <mergeCell ref="E432:F432"/>
    <mergeCell ref="E433:F433"/>
    <mergeCell ref="E434:F434"/>
    <mergeCell ref="E435:F435"/>
    <mergeCell ref="E436:F436"/>
    <mergeCell ref="H438:I438"/>
    <mergeCell ref="E441:F441"/>
    <mergeCell ref="E442:F442"/>
    <mergeCell ref="E443:F443"/>
    <mergeCell ref="E444:F444"/>
    <mergeCell ref="E445:F445"/>
    <mergeCell ref="E446:F446"/>
    <mergeCell ref="E447:F447"/>
    <mergeCell ref="E448:F448"/>
    <mergeCell ref="E449:F449"/>
    <mergeCell ref="H451:I451"/>
    <mergeCell ref="F454:G454"/>
    <mergeCell ref="E455:F455"/>
    <mergeCell ref="E456:F456"/>
    <mergeCell ref="E457:F457"/>
    <mergeCell ref="E458:F458"/>
    <mergeCell ref="H460:I460"/>
    <mergeCell ref="E463:F463"/>
    <mergeCell ref="E464:F464"/>
    <mergeCell ref="E465:F465"/>
    <mergeCell ref="E466:F466"/>
    <mergeCell ref="E467:F467"/>
    <mergeCell ref="H469:I469"/>
    <mergeCell ref="E472:F472"/>
    <mergeCell ref="E473:F473"/>
    <mergeCell ref="E474:F474"/>
    <mergeCell ref="E475:F475"/>
    <mergeCell ref="E476:F476"/>
    <mergeCell ref="H478:I478"/>
    <mergeCell ref="E481:F481"/>
    <mergeCell ref="E482:F482"/>
    <mergeCell ref="E483:F483"/>
    <mergeCell ref="E484:F484"/>
    <mergeCell ref="E485:F485"/>
    <mergeCell ref="E486:F486"/>
    <mergeCell ref="E487:F487"/>
    <mergeCell ref="H489:I489"/>
    <mergeCell ref="E492:F492"/>
    <mergeCell ref="E493:F493"/>
    <mergeCell ref="E494:F494"/>
    <mergeCell ref="E495:F495"/>
    <mergeCell ref="E496:F496"/>
    <mergeCell ref="E497:F497"/>
    <mergeCell ref="E498:F498"/>
    <mergeCell ref="E499:F499"/>
    <mergeCell ref="E500:F500"/>
    <mergeCell ref="E501:F501"/>
    <mergeCell ref="H503:I503"/>
    <mergeCell ref="E506:F506"/>
    <mergeCell ref="E507:F507"/>
    <mergeCell ref="E508:F508"/>
    <mergeCell ref="E509:F509"/>
    <mergeCell ref="E510:F510"/>
    <mergeCell ref="E511:F511"/>
    <mergeCell ref="E512:F512"/>
    <mergeCell ref="E513:F513"/>
    <mergeCell ref="E514:F514"/>
    <mergeCell ref="H516:I516"/>
    <mergeCell ref="F519:G519"/>
    <mergeCell ref="E520:F520"/>
    <mergeCell ref="E521:F521"/>
    <mergeCell ref="E522:F522"/>
    <mergeCell ref="E523:F523"/>
    <mergeCell ref="E524:F524"/>
    <mergeCell ref="E525:F525"/>
    <mergeCell ref="H527:I527"/>
    <mergeCell ref="F530:G530"/>
    <mergeCell ref="E531:F531"/>
    <mergeCell ref="E532:F532"/>
    <mergeCell ref="E533:F533"/>
    <mergeCell ref="E534:F534"/>
    <mergeCell ref="E535:F535"/>
    <mergeCell ref="H537:I537"/>
    <mergeCell ref="E540:F540"/>
    <mergeCell ref="E541:F541"/>
    <mergeCell ref="E542:F542"/>
    <mergeCell ref="E543:F543"/>
    <mergeCell ref="E544:F544"/>
    <mergeCell ref="H546:I546"/>
    <mergeCell ref="E549:F549"/>
    <mergeCell ref="E550:F550"/>
    <mergeCell ref="E551:F551"/>
    <mergeCell ref="E552:F552"/>
    <mergeCell ref="E553:F553"/>
    <mergeCell ref="E554:F554"/>
    <mergeCell ref="H556:I556"/>
    <mergeCell ref="E559:F559"/>
    <mergeCell ref="E560:F560"/>
    <mergeCell ref="E561:F561"/>
    <mergeCell ref="E562:F562"/>
    <mergeCell ref="E563:F563"/>
    <mergeCell ref="H565:I565"/>
    <mergeCell ref="E568:F568"/>
    <mergeCell ref="E569:F569"/>
    <mergeCell ref="E570:F570"/>
    <mergeCell ref="E571:F571"/>
    <mergeCell ref="E572:F572"/>
    <mergeCell ref="H574:I574"/>
    <mergeCell ref="F577:G577"/>
    <mergeCell ref="E578:F578"/>
    <mergeCell ref="E579:F579"/>
    <mergeCell ref="E580:F580"/>
    <mergeCell ref="E581:F581"/>
    <mergeCell ref="H583:I583"/>
    <mergeCell ref="E586:F586"/>
    <mergeCell ref="E587:F587"/>
    <mergeCell ref="E588:F588"/>
    <mergeCell ref="E589:F589"/>
    <mergeCell ref="E590:F590"/>
    <mergeCell ref="E591:F591"/>
    <mergeCell ref="E592:F592"/>
    <mergeCell ref="E593:F593"/>
    <mergeCell ref="E594:F594"/>
    <mergeCell ref="H596:I596"/>
    <mergeCell ref="E599:F599"/>
    <mergeCell ref="E600:F600"/>
    <mergeCell ref="E601:F601"/>
    <mergeCell ref="E602:F602"/>
    <mergeCell ref="E603:F603"/>
    <mergeCell ref="E604:F604"/>
    <mergeCell ref="E605:F605"/>
    <mergeCell ref="E606:F606"/>
    <mergeCell ref="H608:I608"/>
    <mergeCell ref="E611:F611"/>
    <mergeCell ref="E612:F612"/>
    <mergeCell ref="E613:F613"/>
    <mergeCell ref="E614:F614"/>
    <mergeCell ref="E615:F615"/>
    <mergeCell ref="E616:F616"/>
    <mergeCell ref="E617:F617"/>
    <mergeCell ref="E618:F618"/>
    <mergeCell ref="E619:F619"/>
    <mergeCell ref="H621:I621"/>
    <mergeCell ref="F624:G624"/>
    <mergeCell ref="E625:F625"/>
    <mergeCell ref="E626:F626"/>
    <mergeCell ref="E627:F627"/>
    <mergeCell ref="E628:F628"/>
    <mergeCell ref="E629:F629"/>
    <mergeCell ref="H631:I631"/>
    <mergeCell ref="E634:F634"/>
    <mergeCell ref="E635:F635"/>
    <mergeCell ref="E636:F636"/>
    <mergeCell ref="E637:F637"/>
    <mergeCell ref="E638:F638"/>
    <mergeCell ref="E639:F639"/>
    <mergeCell ref="E640:F640"/>
    <mergeCell ref="H642:I642"/>
    <mergeCell ref="E645:F645"/>
    <mergeCell ref="E646:F646"/>
    <mergeCell ref="E647:F647"/>
    <mergeCell ref="E648:F648"/>
    <mergeCell ref="E649:F649"/>
    <mergeCell ref="E650:F650"/>
    <mergeCell ref="E651:F651"/>
    <mergeCell ref="H653:I653"/>
    <mergeCell ref="E656:F656"/>
    <mergeCell ref="E657:F657"/>
    <mergeCell ref="E658:F658"/>
    <mergeCell ref="E659:F659"/>
    <mergeCell ref="E660:F660"/>
    <mergeCell ref="E661:F661"/>
    <mergeCell ref="H663:I663"/>
    <mergeCell ref="F666:G666"/>
    <mergeCell ref="E667:F667"/>
    <mergeCell ref="E668:F668"/>
    <mergeCell ref="E669:F669"/>
    <mergeCell ref="E670:F670"/>
    <mergeCell ref="H672:I672"/>
    <mergeCell ref="E675:F675"/>
    <mergeCell ref="E676:F676"/>
    <mergeCell ref="E677:F677"/>
    <mergeCell ref="E678:F678"/>
    <mergeCell ref="H680:I680"/>
    <mergeCell ref="F683:G683"/>
    <mergeCell ref="E684:F684"/>
    <mergeCell ref="E685:F685"/>
    <mergeCell ref="E686:F686"/>
    <mergeCell ref="E687:F687"/>
    <mergeCell ref="H689:I689"/>
    <mergeCell ref="E692:F692"/>
    <mergeCell ref="E693:F693"/>
    <mergeCell ref="E694:F694"/>
    <mergeCell ref="E695:F695"/>
    <mergeCell ref="H697:I697"/>
    <mergeCell ref="A701:C701"/>
    <mergeCell ref="F701:G701"/>
    <mergeCell ref="H701:J701"/>
    <mergeCell ref="A702:C702"/>
    <mergeCell ref="F702:G702"/>
    <mergeCell ref="H702:J702"/>
    <mergeCell ref="A703:C703"/>
    <mergeCell ref="F703:G703"/>
    <mergeCell ref="H703:J703"/>
    <mergeCell ref="A705:J705"/>
  </mergeCells>
  <printOptions headings="false" gridLines="false" gridLinesSet="true" horizontalCentered="false" verticalCentered="false"/>
  <pageMargins left="0.5" right="0.5" top="1" bottom="1" header="0.5" footer="0.5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>&amp;L &amp;CDacon Engenharia
CNPJ: 02.511.240/0001-86 </oddHeader>
    <oddFooter>&amp;L &amp;CAvenida Dom Pedro II Sala 904 - Centro - João Pessoa / PB
83 - 3566.7514 99903.7514 / daconprojetos@hotmail.com 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J91"/>
  <sheetViews>
    <sheetView showFormulas="false" showGridLines="true" showRowColHeaders="true" showZeros="true" rightToLeft="false" tabSelected="false" showOutlineSymbols="false" defaultGridColor="true" view="normal" topLeftCell="A1" colorId="64" zoomScale="100" zoomScaleNormal="100" zoomScalePageLayoutView="100" workbookViewId="0">
      <selection pane="topLeft" activeCell="B5" activeCellId="0" sqref="B5"/>
    </sheetView>
  </sheetViews>
  <sheetFormatPr defaultColWidth="8.609375" defaultRowHeight="14.25" zeroHeight="false" outlineLevelRow="0" outlineLevelCol="0"/>
  <cols>
    <col collapsed="false" customWidth="true" hidden="false" outlineLevel="0" max="1" min="1" style="0" width="17"/>
    <col collapsed="false" customWidth="true" hidden="false" outlineLevel="0" max="2" min="2" style="0" width="60"/>
    <col collapsed="false" customWidth="true" hidden="false" outlineLevel="0" max="3" min="3" style="0" width="5"/>
    <col collapsed="false" customWidth="true" hidden="false" outlineLevel="0" max="4" min="4" style="0" width="10"/>
    <col collapsed="false" customWidth="true" hidden="false" outlineLevel="0" max="5" min="5" style="0" width="60"/>
    <col collapsed="false" customWidth="true" hidden="false" outlineLevel="0" max="6" min="6" style="0" width="18"/>
    <col collapsed="false" customWidth="true" hidden="false" outlineLevel="0" max="9" min="9" style="0" width="9.88"/>
  </cols>
  <sheetData>
    <row r="1" customFormat="false" ht="15" hidden="false" customHeight="false" outlineLevel="0" collapsed="false">
      <c r="A1" s="1"/>
      <c r="B1" s="1" t="s">
        <v>0</v>
      </c>
      <c r="C1" s="1"/>
      <c r="D1" s="1"/>
      <c r="E1" s="1"/>
      <c r="F1" s="55"/>
      <c r="G1" s="55"/>
      <c r="H1" s="55"/>
      <c r="I1" s="55"/>
      <c r="J1" s="55"/>
    </row>
    <row r="2" customFormat="false" ht="14.25" hidden="false" customHeight="false" outlineLevel="0" collapsed="false">
      <c r="A2" s="3"/>
      <c r="B2" s="3" t="s">
        <v>4</v>
      </c>
      <c r="C2" s="3"/>
      <c r="D2" s="3"/>
      <c r="E2" s="3"/>
      <c r="F2" s="55"/>
      <c r="G2" s="55"/>
      <c r="H2" s="55"/>
      <c r="I2" s="55"/>
      <c r="J2" s="55"/>
    </row>
    <row r="3" customFormat="false" ht="15" hidden="false" customHeight="true" outlineLevel="0" collapsed="false">
      <c r="A3" s="6" t="s">
        <v>601</v>
      </c>
      <c r="B3" s="6"/>
      <c r="C3" s="6"/>
      <c r="D3" s="6"/>
      <c r="E3" s="6"/>
    </row>
    <row r="4" customFormat="false" ht="15" hidden="false" customHeight="false" outlineLevel="0" collapsed="false">
      <c r="A4" s="7" t="s">
        <v>8</v>
      </c>
      <c r="B4" s="7" t="s">
        <v>11</v>
      </c>
      <c r="C4" s="9" t="s">
        <v>12</v>
      </c>
      <c r="D4" s="8" t="s">
        <v>13</v>
      </c>
      <c r="E4" s="7" t="s">
        <v>601</v>
      </c>
    </row>
    <row r="5" customFormat="false" ht="14.25" hidden="false" customHeight="false" outlineLevel="0" collapsed="false">
      <c r="A5" s="10" t="s">
        <v>18</v>
      </c>
      <c r="B5" s="10" t="s">
        <v>19</v>
      </c>
      <c r="C5" s="19"/>
      <c r="D5" s="11"/>
      <c r="E5" s="10"/>
    </row>
    <row r="6" customFormat="false" ht="38.25" hidden="false" customHeight="false" outlineLevel="0" collapsed="false">
      <c r="A6" s="14" t="s">
        <v>20</v>
      </c>
      <c r="B6" s="14" t="s">
        <v>23</v>
      </c>
      <c r="C6" s="16" t="s">
        <v>24</v>
      </c>
      <c r="D6" s="15" t="s">
        <v>602</v>
      </c>
      <c r="E6" s="14" t="s">
        <v>603</v>
      </c>
    </row>
    <row r="7" customFormat="false" ht="14.25" hidden="false" customHeight="false" outlineLevel="0" collapsed="false">
      <c r="A7" s="10" t="s">
        <v>25</v>
      </c>
      <c r="B7" s="10" t="s">
        <v>26</v>
      </c>
      <c r="C7" s="19"/>
      <c r="D7" s="11"/>
      <c r="E7" s="10"/>
    </row>
    <row r="8" customFormat="false" ht="25.5" hidden="false" customHeight="false" outlineLevel="0" collapsed="false">
      <c r="A8" s="14" t="s">
        <v>28</v>
      </c>
      <c r="B8" s="14" t="s">
        <v>31</v>
      </c>
      <c r="C8" s="16" t="s">
        <v>32</v>
      </c>
      <c r="D8" s="15" t="s">
        <v>604</v>
      </c>
      <c r="E8" s="14" t="s">
        <v>605</v>
      </c>
    </row>
    <row r="9" customFormat="false" ht="38.25" hidden="false" customHeight="false" outlineLevel="0" collapsed="false">
      <c r="A9" s="14" t="s">
        <v>33</v>
      </c>
      <c r="B9" s="14" t="s">
        <v>35</v>
      </c>
      <c r="C9" s="16" t="s">
        <v>36</v>
      </c>
      <c r="D9" s="15" t="s">
        <v>606</v>
      </c>
      <c r="E9" s="14" t="s">
        <v>605</v>
      </c>
    </row>
    <row r="10" customFormat="false" ht="51" hidden="false" customHeight="false" outlineLevel="0" collapsed="false">
      <c r="A10" s="14" t="s">
        <v>37</v>
      </c>
      <c r="B10" s="14" t="s">
        <v>39</v>
      </c>
      <c r="C10" s="16" t="s">
        <v>36</v>
      </c>
      <c r="D10" s="15" t="s">
        <v>607</v>
      </c>
      <c r="E10" s="14" t="s">
        <v>605</v>
      </c>
    </row>
    <row r="11" customFormat="false" ht="25.5" hidden="false" customHeight="false" outlineLevel="0" collapsed="false">
      <c r="A11" s="14" t="s">
        <v>40</v>
      </c>
      <c r="B11" s="14" t="s">
        <v>42</v>
      </c>
      <c r="C11" s="16" t="s">
        <v>43</v>
      </c>
      <c r="D11" s="15" t="s">
        <v>604</v>
      </c>
      <c r="E11" s="14" t="s">
        <v>605</v>
      </c>
    </row>
    <row r="12" customFormat="false" ht="14.25" hidden="false" customHeight="false" outlineLevel="0" collapsed="false">
      <c r="A12" s="10" t="s">
        <v>44</v>
      </c>
      <c r="B12" s="10" t="s">
        <v>45</v>
      </c>
      <c r="C12" s="19"/>
      <c r="D12" s="11"/>
      <c r="E12" s="10"/>
    </row>
    <row r="13" customFormat="false" ht="14.25" hidden="false" customHeight="false" outlineLevel="0" collapsed="false">
      <c r="A13" s="14" t="s">
        <v>46</v>
      </c>
      <c r="B13" s="14" t="s">
        <v>48</v>
      </c>
      <c r="C13" s="16" t="s">
        <v>49</v>
      </c>
      <c r="D13" s="15" t="s">
        <v>608</v>
      </c>
      <c r="E13" s="14" t="s">
        <v>609</v>
      </c>
    </row>
    <row r="14" customFormat="false" ht="38.25" hidden="false" customHeight="false" outlineLevel="0" collapsed="false">
      <c r="A14" s="14" t="s">
        <v>50</v>
      </c>
      <c r="B14" s="14" t="s">
        <v>53</v>
      </c>
      <c r="C14" s="16" t="s">
        <v>24</v>
      </c>
      <c r="D14" s="15" t="s">
        <v>610</v>
      </c>
      <c r="E14" s="14" t="s">
        <v>611</v>
      </c>
    </row>
    <row r="15" customFormat="false" ht="25.5" hidden="false" customHeight="false" outlineLevel="0" collapsed="false">
      <c r="A15" s="14" t="s">
        <v>54</v>
      </c>
      <c r="B15" s="14" t="s">
        <v>57</v>
      </c>
      <c r="C15" s="16" t="s">
        <v>58</v>
      </c>
      <c r="D15" s="15" t="s">
        <v>604</v>
      </c>
      <c r="E15" s="14" t="s">
        <v>605</v>
      </c>
    </row>
    <row r="16" customFormat="false" ht="25.5" hidden="false" customHeight="false" outlineLevel="0" collapsed="false">
      <c r="A16" s="14" t="s">
        <v>59</v>
      </c>
      <c r="B16" s="14" t="s">
        <v>61</v>
      </c>
      <c r="C16" s="16" t="s">
        <v>58</v>
      </c>
      <c r="D16" s="15" t="s">
        <v>604</v>
      </c>
      <c r="E16" s="14" t="s">
        <v>605</v>
      </c>
    </row>
    <row r="17" customFormat="false" ht="38.25" hidden="false" customHeight="false" outlineLevel="0" collapsed="false">
      <c r="A17" s="14" t="s">
        <v>62</v>
      </c>
      <c r="B17" s="14" t="s">
        <v>65</v>
      </c>
      <c r="C17" s="16" t="s">
        <v>66</v>
      </c>
      <c r="D17" s="15" t="s">
        <v>612</v>
      </c>
      <c r="E17" s="14" t="s">
        <v>613</v>
      </c>
    </row>
    <row r="18" customFormat="false" ht="38.25" hidden="false" customHeight="false" outlineLevel="0" collapsed="false">
      <c r="A18" s="14" t="s">
        <v>67</v>
      </c>
      <c r="B18" s="14" t="s">
        <v>69</v>
      </c>
      <c r="C18" s="16" t="s">
        <v>70</v>
      </c>
      <c r="D18" s="15" t="s">
        <v>614</v>
      </c>
      <c r="E18" s="14" t="s">
        <v>615</v>
      </c>
    </row>
    <row r="19" customFormat="false" ht="38.25" hidden="false" customHeight="false" outlineLevel="0" collapsed="false">
      <c r="A19" s="14" t="s">
        <v>71</v>
      </c>
      <c r="B19" s="14" t="s">
        <v>73</v>
      </c>
      <c r="C19" s="16" t="s">
        <v>49</v>
      </c>
      <c r="D19" s="15" t="s">
        <v>616</v>
      </c>
      <c r="E19" s="14" t="s">
        <v>615</v>
      </c>
    </row>
    <row r="20" customFormat="false" ht="25.5" hidden="false" customHeight="false" outlineLevel="0" collapsed="false">
      <c r="A20" s="14" t="s">
        <v>74</v>
      </c>
      <c r="B20" s="14" t="s">
        <v>76</v>
      </c>
      <c r="C20" s="16" t="s">
        <v>77</v>
      </c>
      <c r="D20" s="15" t="s">
        <v>617</v>
      </c>
      <c r="E20" s="14" t="s">
        <v>618</v>
      </c>
    </row>
    <row r="21" customFormat="false" ht="14.25" hidden="false" customHeight="false" outlineLevel="0" collapsed="false">
      <c r="A21" s="10" t="s">
        <v>78</v>
      </c>
      <c r="B21" s="10" t="s">
        <v>79</v>
      </c>
      <c r="C21" s="19"/>
      <c r="D21" s="11"/>
      <c r="E21" s="10"/>
    </row>
    <row r="22" customFormat="false" ht="51" hidden="false" customHeight="false" outlineLevel="0" collapsed="false">
      <c r="A22" s="14" t="s">
        <v>80</v>
      </c>
      <c r="B22" s="14" t="s">
        <v>82</v>
      </c>
      <c r="C22" s="16" t="s">
        <v>49</v>
      </c>
      <c r="D22" s="15" t="s">
        <v>619</v>
      </c>
      <c r="E22" s="14" t="s">
        <v>620</v>
      </c>
    </row>
    <row r="23" customFormat="false" ht="25.5" hidden="false" customHeight="false" outlineLevel="0" collapsed="false">
      <c r="A23" s="14" t="s">
        <v>83</v>
      </c>
      <c r="B23" s="14" t="s">
        <v>85</v>
      </c>
      <c r="C23" s="16" t="s">
        <v>49</v>
      </c>
      <c r="D23" s="15" t="s">
        <v>621</v>
      </c>
      <c r="E23" s="14" t="s">
        <v>622</v>
      </c>
    </row>
    <row r="24" customFormat="false" ht="38.25" hidden="false" customHeight="false" outlineLevel="0" collapsed="false">
      <c r="A24" s="14" t="s">
        <v>86</v>
      </c>
      <c r="B24" s="14" t="s">
        <v>88</v>
      </c>
      <c r="C24" s="16" t="s">
        <v>77</v>
      </c>
      <c r="D24" s="15" t="s">
        <v>623</v>
      </c>
      <c r="E24" s="14" t="s">
        <v>624</v>
      </c>
    </row>
    <row r="25" customFormat="false" ht="14.25" hidden="false" customHeight="false" outlineLevel="0" collapsed="false">
      <c r="A25" s="10" t="s">
        <v>89</v>
      </c>
      <c r="B25" s="10" t="s">
        <v>90</v>
      </c>
      <c r="C25" s="19"/>
      <c r="D25" s="11"/>
      <c r="E25" s="10"/>
    </row>
    <row r="26" customFormat="false" ht="25.5" hidden="false" customHeight="false" outlineLevel="0" collapsed="false">
      <c r="A26" s="14" t="s">
        <v>91</v>
      </c>
      <c r="B26" s="14" t="s">
        <v>93</v>
      </c>
      <c r="C26" s="16" t="s">
        <v>49</v>
      </c>
      <c r="D26" s="15" t="s">
        <v>625</v>
      </c>
      <c r="E26" s="14" t="s">
        <v>626</v>
      </c>
    </row>
    <row r="27" customFormat="false" ht="25.5" hidden="false" customHeight="false" outlineLevel="0" collapsed="false">
      <c r="A27" s="14" t="s">
        <v>94</v>
      </c>
      <c r="B27" s="14" t="s">
        <v>96</v>
      </c>
      <c r="C27" s="16" t="s">
        <v>97</v>
      </c>
      <c r="D27" s="15" t="s">
        <v>627</v>
      </c>
      <c r="E27" s="14" t="s">
        <v>628</v>
      </c>
    </row>
    <row r="28" customFormat="false" ht="25.5" hidden="false" customHeight="false" outlineLevel="0" collapsed="false">
      <c r="A28" s="14" t="s">
        <v>98</v>
      </c>
      <c r="B28" s="14" t="s">
        <v>101</v>
      </c>
      <c r="C28" s="16" t="s">
        <v>49</v>
      </c>
      <c r="D28" s="15" t="s">
        <v>629</v>
      </c>
      <c r="E28" s="14" t="s">
        <v>630</v>
      </c>
    </row>
    <row r="29" customFormat="false" ht="25.5" hidden="false" customHeight="false" outlineLevel="0" collapsed="false">
      <c r="A29" s="14" t="s">
        <v>102</v>
      </c>
      <c r="B29" s="14" t="s">
        <v>104</v>
      </c>
      <c r="C29" s="16" t="s">
        <v>49</v>
      </c>
      <c r="D29" s="15" t="s">
        <v>629</v>
      </c>
      <c r="E29" s="14" t="s">
        <v>630</v>
      </c>
    </row>
    <row r="30" customFormat="false" ht="38.25" hidden="false" customHeight="false" outlineLevel="0" collapsed="false">
      <c r="A30" s="14" t="s">
        <v>105</v>
      </c>
      <c r="B30" s="14" t="s">
        <v>107</v>
      </c>
      <c r="C30" s="16" t="s">
        <v>49</v>
      </c>
      <c r="D30" s="15" t="s">
        <v>629</v>
      </c>
      <c r="E30" s="14" t="s">
        <v>630</v>
      </c>
    </row>
    <row r="31" customFormat="false" ht="25.5" hidden="false" customHeight="false" outlineLevel="0" collapsed="false">
      <c r="A31" s="14" t="s">
        <v>108</v>
      </c>
      <c r="B31" s="14" t="s">
        <v>111</v>
      </c>
      <c r="C31" s="16" t="s">
        <v>49</v>
      </c>
      <c r="D31" s="15" t="s">
        <v>629</v>
      </c>
      <c r="E31" s="14" t="s">
        <v>630</v>
      </c>
    </row>
    <row r="32" customFormat="false" ht="38.25" hidden="false" customHeight="false" outlineLevel="0" collapsed="false">
      <c r="A32" s="14" t="s">
        <v>112</v>
      </c>
      <c r="B32" s="14" t="s">
        <v>114</v>
      </c>
      <c r="C32" s="16" t="s">
        <v>115</v>
      </c>
      <c r="D32" s="15" t="s">
        <v>631</v>
      </c>
      <c r="E32" s="14" t="s">
        <v>632</v>
      </c>
    </row>
    <row r="33" customFormat="false" ht="38.25" hidden="false" customHeight="false" outlineLevel="0" collapsed="false">
      <c r="A33" s="14" t="s">
        <v>116</v>
      </c>
      <c r="B33" s="14" t="s">
        <v>118</v>
      </c>
      <c r="C33" s="16" t="s">
        <v>49</v>
      </c>
      <c r="D33" s="15" t="s">
        <v>633</v>
      </c>
      <c r="E33" s="14" t="s">
        <v>634</v>
      </c>
    </row>
    <row r="34" customFormat="false" ht="14.25" hidden="false" customHeight="false" outlineLevel="0" collapsed="false">
      <c r="A34" s="10" t="s">
        <v>119</v>
      </c>
      <c r="B34" s="10" t="s">
        <v>120</v>
      </c>
      <c r="C34" s="19"/>
      <c r="D34" s="11"/>
      <c r="E34" s="10"/>
    </row>
    <row r="35" customFormat="false" ht="25.5" hidden="false" customHeight="false" outlineLevel="0" collapsed="false">
      <c r="A35" s="14" t="s">
        <v>121</v>
      </c>
      <c r="B35" s="14" t="s">
        <v>123</v>
      </c>
      <c r="C35" s="16" t="s">
        <v>97</v>
      </c>
      <c r="D35" s="15" t="s">
        <v>635</v>
      </c>
      <c r="E35" s="14" t="s">
        <v>636</v>
      </c>
    </row>
    <row r="36" customFormat="false" ht="25.5" hidden="false" customHeight="false" outlineLevel="0" collapsed="false">
      <c r="A36" s="14" t="s">
        <v>124</v>
      </c>
      <c r="B36" s="14" t="s">
        <v>126</v>
      </c>
      <c r="C36" s="16" t="s">
        <v>49</v>
      </c>
      <c r="D36" s="15" t="s">
        <v>637</v>
      </c>
      <c r="E36" s="14" t="s">
        <v>638</v>
      </c>
    </row>
    <row r="37" customFormat="false" ht="38.25" hidden="false" customHeight="false" outlineLevel="0" collapsed="false">
      <c r="A37" s="14" t="s">
        <v>127</v>
      </c>
      <c r="B37" s="14" t="s">
        <v>129</v>
      </c>
      <c r="C37" s="16" t="s">
        <v>97</v>
      </c>
      <c r="D37" s="15" t="s">
        <v>602</v>
      </c>
      <c r="E37" s="14" t="s">
        <v>639</v>
      </c>
    </row>
    <row r="38" customFormat="false" ht="38.25" hidden="false" customHeight="false" outlineLevel="0" collapsed="false">
      <c r="A38" s="14" t="s">
        <v>130</v>
      </c>
      <c r="B38" s="14" t="s">
        <v>132</v>
      </c>
      <c r="C38" s="16" t="s">
        <v>97</v>
      </c>
      <c r="D38" s="15" t="s">
        <v>640</v>
      </c>
      <c r="E38" s="14" t="s">
        <v>641</v>
      </c>
    </row>
    <row r="39" customFormat="false" ht="38.25" hidden="false" customHeight="false" outlineLevel="0" collapsed="false">
      <c r="A39" s="14" t="s">
        <v>133</v>
      </c>
      <c r="B39" s="14" t="s">
        <v>135</v>
      </c>
      <c r="C39" s="16" t="s">
        <v>49</v>
      </c>
      <c r="D39" s="15" t="s">
        <v>642</v>
      </c>
      <c r="E39" s="14" t="s">
        <v>643</v>
      </c>
    </row>
    <row r="40" customFormat="false" ht="38.25" hidden="false" customHeight="false" outlineLevel="0" collapsed="false">
      <c r="A40" s="14" t="s">
        <v>136</v>
      </c>
      <c r="B40" s="14" t="s">
        <v>138</v>
      </c>
      <c r="C40" s="16" t="s">
        <v>97</v>
      </c>
      <c r="D40" s="15" t="s">
        <v>602</v>
      </c>
      <c r="E40" s="14" t="s">
        <v>639</v>
      </c>
    </row>
    <row r="41" customFormat="false" ht="38.25" hidden="false" customHeight="false" outlineLevel="0" collapsed="false">
      <c r="A41" s="14" t="s">
        <v>139</v>
      </c>
      <c r="B41" s="14" t="s">
        <v>141</v>
      </c>
      <c r="C41" s="16" t="s">
        <v>97</v>
      </c>
      <c r="D41" s="15" t="s">
        <v>602</v>
      </c>
      <c r="E41" s="14" t="s">
        <v>639</v>
      </c>
    </row>
    <row r="42" customFormat="false" ht="25.5" hidden="false" customHeight="false" outlineLevel="0" collapsed="false">
      <c r="A42" s="10" t="s">
        <v>142</v>
      </c>
      <c r="B42" s="10" t="s">
        <v>143</v>
      </c>
      <c r="C42" s="19"/>
      <c r="D42" s="11"/>
      <c r="E42" s="10"/>
    </row>
    <row r="43" customFormat="false" ht="25.5" hidden="false" customHeight="false" outlineLevel="0" collapsed="false">
      <c r="A43" s="14" t="s">
        <v>144</v>
      </c>
      <c r="B43" s="14" t="s">
        <v>147</v>
      </c>
      <c r="C43" s="16" t="s">
        <v>66</v>
      </c>
      <c r="D43" s="15" t="s">
        <v>602</v>
      </c>
      <c r="E43" s="14" t="s">
        <v>644</v>
      </c>
    </row>
    <row r="44" customFormat="false" ht="25.5" hidden="false" customHeight="false" outlineLevel="0" collapsed="false">
      <c r="A44" s="14" t="s">
        <v>148</v>
      </c>
      <c r="B44" s="14" t="s">
        <v>101</v>
      </c>
      <c r="C44" s="16" t="s">
        <v>49</v>
      </c>
      <c r="D44" s="15" t="s">
        <v>612</v>
      </c>
      <c r="E44" s="14" t="s">
        <v>645</v>
      </c>
    </row>
    <row r="45" customFormat="false" ht="25.5" hidden="false" customHeight="false" outlineLevel="0" collapsed="false">
      <c r="A45" s="14" t="s">
        <v>149</v>
      </c>
      <c r="B45" s="14" t="s">
        <v>104</v>
      </c>
      <c r="C45" s="16" t="s">
        <v>49</v>
      </c>
      <c r="D45" s="15" t="s">
        <v>612</v>
      </c>
      <c r="E45" s="14" t="s">
        <v>645</v>
      </c>
    </row>
    <row r="46" customFormat="false" ht="38.25" hidden="false" customHeight="false" outlineLevel="0" collapsed="false">
      <c r="A46" s="14" t="s">
        <v>150</v>
      </c>
      <c r="B46" s="14" t="s">
        <v>107</v>
      </c>
      <c r="C46" s="16" t="s">
        <v>49</v>
      </c>
      <c r="D46" s="15" t="s">
        <v>612</v>
      </c>
      <c r="E46" s="14" t="s">
        <v>645</v>
      </c>
    </row>
    <row r="47" customFormat="false" ht="25.5" hidden="false" customHeight="false" outlineLevel="0" collapsed="false">
      <c r="A47" s="14" t="s">
        <v>151</v>
      </c>
      <c r="B47" s="14" t="s">
        <v>111</v>
      </c>
      <c r="C47" s="16" t="s">
        <v>49</v>
      </c>
      <c r="D47" s="15" t="s">
        <v>612</v>
      </c>
      <c r="E47" s="14" t="s">
        <v>645</v>
      </c>
    </row>
    <row r="48" customFormat="false" ht="38.25" hidden="false" customHeight="false" outlineLevel="0" collapsed="false">
      <c r="A48" s="14" t="s">
        <v>152</v>
      </c>
      <c r="B48" s="14" t="s">
        <v>154</v>
      </c>
      <c r="C48" s="16" t="s">
        <v>115</v>
      </c>
      <c r="D48" s="15" t="s">
        <v>646</v>
      </c>
      <c r="E48" s="14" t="s">
        <v>647</v>
      </c>
    </row>
    <row r="49" customFormat="false" ht="14.25" hidden="false" customHeight="false" outlineLevel="0" collapsed="false">
      <c r="A49" s="10" t="s">
        <v>155</v>
      </c>
      <c r="B49" s="10" t="s">
        <v>156</v>
      </c>
      <c r="C49" s="19"/>
      <c r="D49" s="11"/>
      <c r="E49" s="10"/>
    </row>
    <row r="50" customFormat="false" ht="25.5" hidden="false" customHeight="false" outlineLevel="0" collapsed="false">
      <c r="A50" s="14" t="s">
        <v>157</v>
      </c>
      <c r="B50" s="14" t="s">
        <v>93</v>
      </c>
      <c r="C50" s="16" t="s">
        <v>49</v>
      </c>
      <c r="D50" s="15" t="s">
        <v>648</v>
      </c>
      <c r="E50" s="14" t="s">
        <v>649</v>
      </c>
    </row>
    <row r="51" customFormat="false" ht="25.5" hidden="false" customHeight="false" outlineLevel="0" collapsed="false">
      <c r="A51" s="14" t="s">
        <v>158</v>
      </c>
      <c r="B51" s="14" t="s">
        <v>104</v>
      </c>
      <c r="C51" s="16" t="s">
        <v>49</v>
      </c>
      <c r="D51" s="15" t="s">
        <v>648</v>
      </c>
      <c r="E51" s="14" t="s">
        <v>649</v>
      </c>
    </row>
    <row r="52" customFormat="false" ht="38.25" hidden="false" customHeight="false" outlineLevel="0" collapsed="false">
      <c r="A52" s="14" t="s">
        <v>159</v>
      </c>
      <c r="B52" s="14" t="s">
        <v>101</v>
      </c>
      <c r="C52" s="16" t="s">
        <v>49</v>
      </c>
      <c r="D52" s="15" t="s">
        <v>648</v>
      </c>
      <c r="E52" s="14" t="s">
        <v>650</v>
      </c>
    </row>
    <row r="53" customFormat="false" ht="38.25" hidden="false" customHeight="false" outlineLevel="0" collapsed="false">
      <c r="A53" s="14" t="s">
        <v>160</v>
      </c>
      <c r="B53" s="14" t="s">
        <v>107</v>
      </c>
      <c r="C53" s="16" t="s">
        <v>49</v>
      </c>
      <c r="D53" s="15" t="s">
        <v>648</v>
      </c>
      <c r="E53" s="14" t="s">
        <v>650</v>
      </c>
    </row>
    <row r="54" customFormat="false" ht="38.25" hidden="false" customHeight="false" outlineLevel="0" collapsed="false">
      <c r="A54" s="14" t="s">
        <v>161</v>
      </c>
      <c r="B54" s="14" t="s">
        <v>111</v>
      </c>
      <c r="C54" s="16" t="s">
        <v>49</v>
      </c>
      <c r="D54" s="15" t="s">
        <v>648</v>
      </c>
      <c r="E54" s="14" t="s">
        <v>650</v>
      </c>
    </row>
    <row r="55" customFormat="false" ht="38.25" hidden="false" customHeight="false" outlineLevel="0" collapsed="false">
      <c r="A55" s="10" t="s">
        <v>162</v>
      </c>
      <c r="B55" s="10" t="s">
        <v>163</v>
      </c>
      <c r="C55" s="19"/>
      <c r="D55" s="11"/>
      <c r="E55" s="10"/>
    </row>
    <row r="56" customFormat="false" ht="25.5" hidden="false" customHeight="false" outlineLevel="0" collapsed="false">
      <c r="A56" s="14" t="s">
        <v>164</v>
      </c>
      <c r="B56" s="14" t="s">
        <v>93</v>
      </c>
      <c r="C56" s="16" t="s">
        <v>49</v>
      </c>
      <c r="D56" s="15" t="s">
        <v>651</v>
      </c>
      <c r="E56" s="14" t="s">
        <v>652</v>
      </c>
    </row>
    <row r="57" customFormat="false" ht="25.5" hidden="false" customHeight="false" outlineLevel="0" collapsed="false">
      <c r="A57" s="14" t="s">
        <v>165</v>
      </c>
      <c r="B57" s="14" t="s">
        <v>104</v>
      </c>
      <c r="C57" s="16" t="s">
        <v>49</v>
      </c>
      <c r="D57" s="15" t="s">
        <v>651</v>
      </c>
      <c r="E57" s="14" t="s">
        <v>652</v>
      </c>
    </row>
    <row r="58" customFormat="false" ht="25.5" hidden="false" customHeight="false" outlineLevel="0" collapsed="false">
      <c r="A58" s="14" t="s">
        <v>166</v>
      </c>
      <c r="B58" s="14" t="s">
        <v>101</v>
      </c>
      <c r="C58" s="16" t="s">
        <v>49</v>
      </c>
      <c r="D58" s="15" t="s">
        <v>651</v>
      </c>
      <c r="E58" s="14" t="s">
        <v>653</v>
      </c>
    </row>
    <row r="59" customFormat="false" ht="25.5" hidden="false" customHeight="false" outlineLevel="0" collapsed="false">
      <c r="A59" s="14" t="s">
        <v>167</v>
      </c>
      <c r="B59" s="14" t="s">
        <v>169</v>
      </c>
      <c r="C59" s="16" t="s">
        <v>170</v>
      </c>
      <c r="D59" s="15" t="s">
        <v>654</v>
      </c>
      <c r="E59" s="14" t="s">
        <v>655</v>
      </c>
    </row>
    <row r="60" customFormat="false" ht="38.25" hidden="false" customHeight="false" outlineLevel="0" collapsed="false">
      <c r="A60" s="14" t="s">
        <v>171</v>
      </c>
      <c r="B60" s="14" t="s">
        <v>107</v>
      </c>
      <c r="C60" s="16" t="s">
        <v>49</v>
      </c>
      <c r="D60" s="15" t="s">
        <v>651</v>
      </c>
      <c r="E60" s="14" t="s">
        <v>652</v>
      </c>
    </row>
    <row r="61" customFormat="false" ht="25.5" hidden="false" customHeight="false" outlineLevel="0" collapsed="false">
      <c r="A61" s="14" t="s">
        <v>172</v>
      </c>
      <c r="B61" s="14" t="s">
        <v>111</v>
      </c>
      <c r="C61" s="16" t="s">
        <v>49</v>
      </c>
      <c r="D61" s="15" t="s">
        <v>651</v>
      </c>
      <c r="E61" s="14" t="s">
        <v>653</v>
      </c>
    </row>
    <row r="62" customFormat="false" ht="25.5" hidden="false" customHeight="false" outlineLevel="0" collapsed="false">
      <c r="A62" s="10" t="s">
        <v>173</v>
      </c>
      <c r="B62" s="10" t="s">
        <v>174</v>
      </c>
      <c r="C62" s="19"/>
      <c r="D62" s="11"/>
      <c r="E62" s="10"/>
    </row>
    <row r="63" customFormat="false" ht="76.5" hidden="false" customHeight="false" outlineLevel="0" collapsed="false">
      <c r="A63" s="14" t="s">
        <v>175</v>
      </c>
      <c r="B63" s="14" t="s">
        <v>177</v>
      </c>
      <c r="C63" s="16" t="s">
        <v>24</v>
      </c>
      <c r="D63" s="15" t="s">
        <v>656</v>
      </c>
      <c r="E63" s="14" t="s">
        <v>657</v>
      </c>
    </row>
    <row r="64" customFormat="false" ht="14.25" hidden="false" customHeight="false" outlineLevel="0" collapsed="false">
      <c r="A64" s="10" t="s">
        <v>178</v>
      </c>
      <c r="B64" s="10" t="s">
        <v>179</v>
      </c>
      <c r="C64" s="19"/>
      <c r="D64" s="11"/>
      <c r="E64" s="10"/>
    </row>
    <row r="65" customFormat="false" ht="38.25" hidden="false" customHeight="false" outlineLevel="0" collapsed="false">
      <c r="A65" s="14" t="s">
        <v>180</v>
      </c>
      <c r="B65" s="14" t="s">
        <v>182</v>
      </c>
      <c r="C65" s="16" t="s">
        <v>49</v>
      </c>
      <c r="D65" s="15" t="s">
        <v>619</v>
      </c>
      <c r="E65" s="14" t="s">
        <v>620</v>
      </c>
    </row>
    <row r="66" customFormat="false" ht="25.5" hidden="false" customHeight="false" outlineLevel="0" collapsed="false">
      <c r="A66" s="14" t="s">
        <v>183</v>
      </c>
      <c r="B66" s="14" t="s">
        <v>185</v>
      </c>
      <c r="C66" s="16" t="s">
        <v>49</v>
      </c>
      <c r="D66" s="15" t="s">
        <v>658</v>
      </c>
      <c r="E66" s="14" t="s">
        <v>659</v>
      </c>
    </row>
    <row r="67" customFormat="false" ht="25.5" hidden="false" customHeight="false" outlineLevel="0" collapsed="false">
      <c r="A67" s="14" t="s">
        <v>186</v>
      </c>
      <c r="B67" s="14" t="s">
        <v>188</v>
      </c>
      <c r="C67" s="16" t="s">
        <v>49</v>
      </c>
      <c r="D67" s="15" t="s">
        <v>619</v>
      </c>
      <c r="E67" s="14" t="s">
        <v>660</v>
      </c>
    </row>
    <row r="68" customFormat="false" ht="25.5" hidden="false" customHeight="false" outlineLevel="0" collapsed="false">
      <c r="A68" s="14" t="s">
        <v>189</v>
      </c>
      <c r="B68" s="14" t="s">
        <v>191</v>
      </c>
      <c r="C68" s="16" t="s">
        <v>49</v>
      </c>
      <c r="D68" s="15" t="s">
        <v>619</v>
      </c>
      <c r="E68" s="14" t="s">
        <v>661</v>
      </c>
    </row>
    <row r="69" customFormat="false" ht="25.5" hidden="false" customHeight="false" outlineLevel="0" collapsed="false">
      <c r="A69" s="14" t="s">
        <v>192</v>
      </c>
      <c r="B69" s="14" t="s">
        <v>194</v>
      </c>
      <c r="C69" s="16" t="s">
        <v>49</v>
      </c>
      <c r="D69" s="15" t="s">
        <v>662</v>
      </c>
      <c r="E69" s="14" t="s">
        <v>660</v>
      </c>
    </row>
    <row r="70" customFormat="false" ht="14.25" hidden="false" customHeight="false" outlineLevel="0" collapsed="false">
      <c r="A70" s="10" t="s">
        <v>195</v>
      </c>
      <c r="B70" s="10" t="s">
        <v>196</v>
      </c>
      <c r="C70" s="19"/>
      <c r="D70" s="11"/>
      <c r="E70" s="10"/>
    </row>
    <row r="71" customFormat="false" ht="25.5" hidden="false" customHeight="false" outlineLevel="0" collapsed="false">
      <c r="A71" s="14" t="s">
        <v>197</v>
      </c>
      <c r="B71" s="14" t="s">
        <v>199</v>
      </c>
      <c r="C71" s="16" t="s">
        <v>49</v>
      </c>
      <c r="D71" s="15" t="s">
        <v>663</v>
      </c>
      <c r="E71" s="14" t="s">
        <v>664</v>
      </c>
    </row>
    <row r="72" customFormat="false" ht="38.25" hidden="false" customHeight="false" outlineLevel="0" collapsed="false">
      <c r="A72" s="14" t="s">
        <v>200</v>
      </c>
      <c r="B72" s="14" t="s">
        <v>202</v>
      </c>
      <c r="C72" s="16" t="s">
        <v>49</v>
      </c>
      <c r="D72" s="15" t="s">
        <v>619</v>
      </c>
      <c r="E72" s="14" t="s">
        <v>620</v>
      </c>
    </row>
    <row r="73" customFormat="false" ht="25.5" hidden="false" customHeight="false" outlineLevel="0" collapsed="false">
      <c r="A73" s="14" t="s">
        <v>203</v>
      </c>
      <c r="B73" s="14" t="s">
        <v>205</v>
      </c>
      <c r="C73" s="16" t="s">
        <v>77</v>
      </c>
      <c r="D73" s="15" t="s">
        <v>663</v>
      </c>
      <c r="E73" s="14" t="s">
        <v>664</v>
      </c>
    </row>
    <row r="74" customFormat="false" ht="51" hidden="false" customHeight="false" outlineLevel="0" collapsed="false">
      <c r="A74" s="14" t="s">
        <v>206</v>
      </c>
      <c r="B74" s="14" t="s">
        <v>208</v>
      </c>
      <c r="C74" s="16" t="s">
        <v>49</v>
      </c>
      <c r="D74" s="15" t="s">
        <v>663</v>
      </c>
      <c r="E74" s="14" t="s">
        <v>664</v>
      </c>
    </row>
    <row r="75" customFormat="false" ht="14.25" hidden="false" customHeight="false" outlineLevel="0" collapsed="false">
      <c r="A75" s="10" t="s">
        <v>209</v>
      </c>
      <c r="B75" s="10" t="s">
        <v>210</v>
      </c>
      <c r="C75" s="19"/>
      <c r="D75" s="11"/>
      <c r="E75" s="10"/>
    </row>
    <row r="76" customFormat="false" ht="25.5" hidden="false" customHeight="false" outlineLevel="0" collapsed="false">
      <c r="A76" s="14" t="s">
        <v>211</v>
      </c>
      <c r="B76" s="14" t="s">
        <v>213</v>
      </c>
      <c r="C76" s="16" t="s">
        <v>49</v>
      </c>
      <c r="D76" s="15" t="s">
        <v>621</v>
      </c>
      <c r="E76" s="14" t="s">
        <v>622</v>
      </c>
    </row>
    <row r="77" customFormat="false" ht="38.25" hidden="false" customHeight="false" outlineLevel="0" collapsed="false">
      <c r="A77" s="14" t="s">
        <v>214</v>
      </c>
      <c r="B77" s="14" t="s">
        <v>216</v>
      </c>
      <c r="C77" s="16" t="s">
        <v>49</v>
      </c>
      <c r="D77" s="15" t="s">
        <v>621</v>
      </c>
      <c r="E77" s="14" t="s">
        <v>622</v>
      </c>
    </row>
    <row r="78" customFormat="false" ht="38.25" hidden="false" customHeight="false" outlineLevel="0" collapsed="false">
      <c r="A78" s="14" t="s">
        <v>214</v>
      </c>
      <c r="B78" s="14" t="s">
        <v>218</v>
      </c>
      <c r="C78" s="16" t="s">
        <v>77</v>
      </c>
      <c r="D78" s="15" t="s">
        <v>623</v>
      </c>
      <c r="E78" s="14" t="s">
        <v>665</v>
      </c>
    </row>
    <row r="79" customFormat="false" ht="38.25" hidden="false" customHeight="false" outlineLevel="0" collapsed="false">
      <c r="A79" s="14" t="s">
        <v>219</v>
      </c>
      <c r="B79" s="14" t="s">
        <v>221</v>
      </c>
      <c r="C79" s="16" t="s">
        <v>77</v>
      </c>
      <c r="D79" s="15" t="s">
        <v>608</v>
      </c>
      <c r="E79" s="14" t="s">
        <v>666</v>
      </c>
    </row>
    <row r="80" customFormat="false" ht="14.25" hidden="false" customHeight="false" outlineLevel="0" collapsed="false">
      <c r="A80" s="10" t="s">
        <v>222</v>
      </c>
      <c r="B80" s="10" t="s">
        <v>223</v>
      </c>
      <c r="C80" s="19"/>
      <c r="D80" s="11"/>
      <c r="E80" s="10"/>
    </row>
    <row r="81" customFormat="false" ht="25.5" hidden="false" customHeight="false" outlineLevel="0" collapsed="false">
      <c r="A81" s="14" t="s">
        <v>224</v>
      </c>
      <c r="B81" s="14" t="s">
        <v>226</v>
      </c>
      <c r="C81" s="16" t="s">
        <v>24</v>
      </c>
      <c r="D81" s="15" t="s">
        <v>667</v>
      </c>
      <c r="E81" s="14" t="s">
        <v>605</v>
      </c>
    </row>
    <row r="82" customFormat="false" ht="51" hidden="false" customHeight="false" outlineLevel="0" collapsed="false">
      <c r="A82" s="14" t="s">
        <v>227</v>
      </c>
      <c r="B82" s="14" t="s">
        <v>229</v>
      </c>
      <c r="C82" s="16" t="s">
        <v>24</v>
      </c>
      <c r="D82" s="15" t="s">
        <v>667</v>
      </c>
      <c r="E82" s="14" t="s">
        <v>605</v>
      </c>
    </row>
    <row r="83" customFormat="false" ht="14.25" hidden="false" customHeight="false" outlineLevel="0" collapsed="false">
      <c r="A83" s="10" t="s">
        <v>230</v>
      </c>
      <c r="B83" s="10" t="s">
        <v>231</v>
      </c>
      <c r="C83" s="19"/>
      <c r="D83" s="11"/>
      <c r="E83" s="10"/>
    </row>
    <row r="84" customFormat="false" ht="25.5" hidden="false" customHeight="false" outlineLevel="0" collapsed="false">
      <c r="A84" s="14" t="s">
        <v>232</v>
      </c>
      <c r="B84" s="14" t="s">
        <v>234</v>
      </c>
      <c r="C84" s="16" t="s">
        <v>49</v>
      </c>
      <c r="D84" s="15" t="s">
        <v>619</v>
      </c>
      <c r="E84" s="14" t="s">
        <v>668</v>
      </c>
    </row>
    <row r="85" customFormat="false" ht="38.25" hidden="false" customHeight="false" outlineLevel="0" collapsed="false">
      <c r="A85" s="14" t="s">
        <v>235</v>
      </c>
      <c r="B85" s="14" t="s">
        <v>238</v>
      </c>
      <c r="C85" s="16" t="s">
        <v>97</v>
      </c>
      <c r="D85" s="15" t="s">
        <v>669</v>
      </c>
      <c r="E85" s="14" t="s">
        <v>670</v>
      </c>
    </row>
    <row r="86" customFormat="false" ht="14.25" hidden="false" customHeight="false" outlineLevel="0" collapsed="false">
      <c r="A86" s="24"/>
      <c r="B86" s="24"/>
      <c r="C86" s="24"/>
      <c r="D86" s="24"/>
      <c r="E86" s="24"/>
      <c r="F86" s="24"/>
      <c r="G86" s="24"/>
      <c r="H86" s="24"/>
    </row>
    <row r="87" customFormat="false" ht="14.25" hidden="false" customHeight="true" outlineLevel="0" collapsed="false">
      <c r="A87" s="56"/>
      <c r="B87" s="56"/>
      <c r="C87" s="57" t="s">
        <v>239</v>
      </c>
      <c r="D87" s="57"/>
      <c r="E87" s="58" t="n">
        <v>193694.81</v>
      </c>
      <c r="F87" s="58"/>
      <c r="G87" s="56"/>
      <c r="H87" s="56"/>
    </row>
    <row r="88" customFormat="false" ht="14.25" hidden="false" customHeight="true" outlineLevel="0" collapsed="false">
      <c r="A88" s="56"/>
      <c r="B88" s="56"/>
      <c r="C88" s="57" t="s">
        <v>240</v>
      </c>
      <c r="D88" s="57"/>
      <c r="E88" s="58" t="n">
        <v>62156.66</v>
      </c>
      <c r="F88" s="58"/>
      <c r="G88" s="56"/>
      <c r="H88" s="56"/>
    </row>
    <row r="89" customFormat="false" ht="14.25" hidden="false" customHeight="true" outlineLevel="0" collapsed="false">
      <c r="A89" s="56"/>
      <c r="B89" s="56"/>
      <c r="C89" s="57" t="s">
        <v>241</v>
      </c>
      <c r="D89" s="57"/>
      <c r="E89" s="58" t="n">
        <v>255851.47</v>
      </c>
      <c r="F89" s="58"/>
      <c r="G89" s="56"/>
      <c r="H89" s="56"/>
    </row>
    <row r="90" customFormat="false" ht="14.25" hidden="false" customHeight="false" outlineLevel="0" collapsed="false">
      <c r="A90" s="29"/>
      <c r="B90" s="29"/>
      <c r="C90" s="29"/>
      <c r="D90" s="29"/>
      <c r="E90" s="29"/>
      <c r="F90" s="29"/>
      <c r="G90" s="29"/>
      <c r="H90" s="29"/>
      <c r="I90" s="32"/>
    </row>
    <row r="91" customFormat="false" ht="14.25" hidden="false" customHeight="true" outlineLevel="0" collapsed="false">
      <c r="A91" s="31" t="s">
        <v>242</v>
      </c>
      <c r="B91" s="31"/>
      <c r="C91" s="31"/>
      <c r="D91" s="31"/>
      <c r="E91" s="31"/>
      <c r="F91" s="31"/>
      <c r="G91" s="31"/>
      <c r="H91" s="31"/>
    </row>
  </sheetData>
  <mergeCells count="9">
    <mergeCell ref="F1:H1"/>
    <mergeCell ref="I1:J1"/>
    <mergeCell ref="F2:H2"/>
    <mergeCell ref="I2:J2"/>
    <mergeCell ref="A3:E3"/>
    <mergeCell ref="C87:D87"/>
    <mergeCell ref="C88:D88"/>
    <mergeCell ref="C89:D89"/>
    <mergeCell ref="A91:H91"/>
  </mergeCells>
  <printOptions headings="false" gridLines="false" gridLinesSet="true" horizontalCentered="false" verticalCentered="false"/>
  <pageMargins left="0.5" right="0.5" top="1" bottom="1" header="0.5" footer="0.5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>&amp;L &amp;CDacon Engenharia
CNPJ: 02.511.240/0001-86 </oddHeader>
    <oddFooter>&amp;L &amp;CAvenida Dom Pedro II Sala 904 - Centro - João Pessoa / PB
83 - 3566.7514 99903.7514 / daconprojetos@hotmail.com </oddFooter>
  </headerFooter>
  <rowBreaks count="2" manualBreakCount="2">
    <brk id="20" man="true" max="16383" min="0"/>
    <brk id="76" man="true" max="16383" min="0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E51"/>
  <sheetViews>
    <sheetView showFormulas="false" showGridLines="true" showRowColHeaders="true" showZeros="true" rightToLeft="false" tabSelected="false" showOutlineSymbols="false" defaultGridColor="true" view="normal" topLeftCell="A12" colorId="64" zoomScale="100" zoomScaleNormal="100" zoomScalePageLayoutView="100" workbookViewId="0">
      <selection pane="topLeft" activeCell="C45" activeCellId="0" sqref="C45"/>
    </sheetView>
  </sheetViews>
  <sheetFormatPr defaultColWidth="10.1171875" defaultRowHeight="15" zeroHeight="false" outlineLevelRow="0" outlineLevelCol="0"/>
  <cols>
    <col collapsed="false" customWidth="false" hidden="false" outlineLevel="0" max="1" min="1" style="59" width="10.13"/>
    <col collapsed="false" customWidth="true" hidden="false" outlineLevel="0" max="2" min="2" style="59" width="60.13"/>
    <col collapsed="false" customWidth="true" hidden="false" outlineLevel="0" max="3" min="3" style="59" width="12.25"/>
    <col collapsed="false" customWidth="true" hidden="false" outlineLevel="0" max="4" min="4" style="59" width="14.13"/>
    <col collapsed="false" customWidth="false" hidden="false" outlineLevel="0" max="257" min="5" style="59" width="10.13"/>
    <col collapsed="false" customWidth="true" hidden="false" outlineLevel="0" max="258" min="258" style="59" width="60.13"/>
    <col collapsed="false" customWidth="true" hidden="false" outlineLevel="0" max="259" min="259" style="59" width="12.25"/>
    <col collapsed="false" customWidth="false" hidden="false" outlineLevel="0" max="513" min="260" style="59" width="10.13"/>
    <col collapsed="false" customWidth="true" hidden="false" outlineLevel="0" max="514" min="514" style="59" width="60.13"/>
    <col collapsed="false" customWidth="true" hidden="false" outlineLevel="0" max="515" min="515" style="59" width="12.25"/>
    <col collapsed="false" customWidth="false" hidden="false" outlineLevel="0" max="769" min="516" style="59" width="10.13"/>
    <col collapsed="false" customWidth="true" hidden="false" outlineLevel="0" max="770" min="770" style="59" width="60.13"/>
    <col collapsed="false" customWidth="true" hidden="false" outlineLevel="0" max="771" min="771" style="59" width="12.25"/>
    <col collapsed="false" customWidth="false" hidden="false" outlineLevel="0" max="1024" min="772" style="59" width="10.13"/>
  </cols>
  <sheetData>
    <row r="1" customFormat="false" ht="15.75" hidden="false" customHeight="true" outlineLevel="0" collapsed="false">
      <c r="A1" s="60" t="s">
        <v>671</v>
      </c>
      <c r="B1" s="60"/>
      <c r="C1" s="60"/>
      <c r="D1" s="60"/>
    </row>
    <row r="2" customFormat="false" ht="17.65" hidden="false" customHeight="true" outlineLevel="0" collapsed="false">
      <c r="A2" s="60" t="s">
        <v>672</v>
      </c>
      <c r="B2" s="60"/>
      <c r="C2" s="60"/>
      <c r="D2" s="60"/>
    </row>
    <row r="3" customFormat="false" ht="15.75" hidden="false" customHeight="true" outlineLevel="0" collapsed="false">
      <c r="A3" s="60" t="s">
        <v>673</v>
      </c>
      <c r="B3" s="60"/>
      <c r="C3" s="60"/>
      <c r="D3" s="60"/>
    </row>
    <row r="4" customFormat="false" ht="41.25" hidden="false" customHeight="true" outlineLevel="0" collapsed="false">
      <c r="A4" s="61" t="s">
        <v>674</v>
      </c>
      <c r="B4" s="61"/>
      <c r="C4" s="61"/>
      <c r="D4" s="61"/>
    </row>
    <row r="5" customFormat="false" ht="24.75" hidden="false" customHeight="true" outlineLevel="0" collapsed="false">
      <c r="A5" s="61" t="s">
        <v>675</v>
      </c>
      <c r="B5" s="61"/>
      <c r="C5" s="61"/>
      <c r="D5" s="61"/>
      <c r="E5" s="61"/>
    </row>
    <row r="6" customFormat="false" ht="15" hidden="false" customHeight="false" outlineLevel="0" collapsed="false">
      <c r="A6" s="62"/>
      <c r="B6" s="62"/>
      <c r="C6" s="62"/>
      <c r="D6" s="62"/>
    </row>
    <row r="7" customFormat="false" ht="17.65" hidden="false" customHeight="true" outlineLevel="0" collapsed="false">
      <c r="A7" s="63" t="s">
        <v>676</v>
      </c>
      <c r="B7" s="63"/>
      <c r="C7" s="63"/>
      <c r="D7" s="63"/>
    </row>
    <row r="8" customFormat="false" ht="17.65" hidden="false" customHeight="true" outlineLevel="0" collapsed="false">
      <c r="A8" s="64" t="s">
        <v>677</v>
      </c>
      <c r="B8" s="64"/>
      <c r="C8" s="64"/>
      <c r="D8" s="64"/>
    </row>
    <row r="9" customFormat="false" ht="19.5" hidden="false" customHeight="true" outlineLevel="0" collapsed="false">
      <c r="A9" s="65" t="s">
        <v>678</v>
      </c>
      <c r="B9" s="66" t="s">
        <v>679</v>
      </c>
      <c r="C9" s="67" t="s">
        <v>680</v>
      </c>
      <c r="D9" s="67" t="s">
        <v>681</v>
      </c>
    </row>
    <row r="10" customFormat="false" ht="17.25" hidden="false" customHeight="true" outlineLevel="0" collapsed="false">
      <c r="A10" s="65"/>
      <c r="B10" s="66"/>
      <c r="C10" s="67"/>
      <c r="D10" s="67"/>
    </row>
    <row r="11" customFormat="false" ht="17.65" hidden="false" customHeight="true" outlineLevel="0" collapsed="false">
      <c r="A11" s="68" t="s">
        <v>682</v>
      </c>
      <c r="B11" s="68"/>
      <c r="C11" s="68"/>
      <c r="D11" s="68"/>
    </row>
    <row r="12" customFormat="false" ht="15" hidden="false" customHeight="false" outlineLevel="0" collapsed="false">
      <c r="A12" s="69" t="s">
        <v>683</v>
      </c>
      <c r="B12" s="70" t="s">
        <v>684</v>
      </c>
      <c r="C12" s="71" t="n">
        <v>0</v>
      </c>
      <c r="D12" s="71" t="n">
        <v>0</v>
      </c>
    </row>
    <row r="13" customFormat="false" ht="15" hidden="false" customHeight="false" outlineLevel="0" collapsed="false">
      <c r="A13" s="72" t="s">
        <v>685</v>
      </c>
      <c r="B13" s="73" t="s">
        <v>686</v>
      </c>
      <c r="C13" s="74" t="n">
        <v>0.015</v>
      </c>
      <c r="D13" s="74" t="n">
        <v>0.015</v>
      </c>
    </row>
    <row r="14" customFormat="false" ht="15" hidden="false" customHeight="false" outlineLevel="0" collapsed="false">
      <c r="A14" s="69" t="s">
        <v>687</v>
      </c>
      <c r="B14" s="70" t="s">
        <v>688</v>
      </c>
      <c r="C14" s="71" t="n">
        <v>0.01</v>
      </c>
      <c r="D14" s="71" t="n">
        <v>0.01</v>
      </c>
    </row>
    <row r="15" customFormat="false" ht="15" hidden="false" customHeight="false" outlineLevel="0" collapsed="false">
      <c r="A15" s="72" t="s">
        <v>689</v>
      </c>
      <c r="B15" s="73" t="s">
        <v>690</v>
      </c>
      <c r="C15" s="74" t="n">
        <v>0.002</v>
      </c>
      <c r="D15" s="74" t="n">
        <v>0.002</v>
      </c>
    </row>
    <row r="16" customFormat="false" ht="15" hidden="false" customHeight="false" outlineLevel="0" collapsed="false">
      <c r="A16" s="69" t="s">
        <v>691</v>
      </c>
      <c r="B16" s="70" t="s">
        <v>692</v>
      </c>
      <c r="C16" s="71" t="n">
        <v>0.006</v>
      </c>
      <c r="D16" s="71" t="n">
        <v>0.006</v>
      </c>
    </row>
    <row r="17" customFormat="false" ht="15" hidden="false" customHeight="false" outlineLevel="0" collapsed="false">
      <c r="A17" s="72" t="s">
        <v>693</v>
      </c>
      <c r="B17" s="73" t="s">
        <v>694</v>
      </c>
      <c r="C17" s="74" t="n">
        <v>0.025</v>
      </c>
      <c r="D17" s="74" t="n">
        <v>0.025</v>
      </c>
    </row>
    <row r="18" customFormat="false" ht="15" hidden="false" customHeight="false" outlineLevel="0" collapsed="false">
      <c r="A18" s="69" t="s">
        <v>695</v>
      </c>
      <c r="B18" s="70" t="s">
        <v>696</v>
      </c>
      <c r="C18" s="71" t="n">
        <v>0.03</v>
      </c>
      <c r="D18" s="71" t="n">
        <v>0.03</v>
      </c>
    </row>
    <row r="19" customFormat="false" ht="15" hidden="false" customHeight="false" outlineLevel="0" collapsed="false">
      <c r="A19" s="72" t="s">
        <v>697</v>
      </c>
      <c r="B19" s="73" t="s">
        <v>698</v>
      </c>
      <c r="C19" s="74" t="n">
        <v>0.08</v>
      </c>
      <c r="D19" s="74" t="n">
        <v>0.08</v>
      </c>
    </row>
    <row r="20" customFormat="false" ht="15" hidden="false" customHeight="false" outlineLevel="0" collapsed="false">
      <c r="A20" s="69" t="s">
        <v>699</v>
      </c>
      <c r="B20" s="70" t="s">
        <v>700</v>
      </c>
      <c r="C20" s="71" t="n">
        <v>0</v>
      </c>
      <c r="D20" s="71" t="n">
        <v>0</v>
      </c>
    </row>
    <row r="21" customFormat="false" ht="15.75" hidden="false" customHeight="false" outlineLevel="0" collapsed="false">
      <c r="A21" s="75" t="s">
        <v>488</v>
      </c>
      <c r="B21" s="75" t="s">
        <v>16</v>
      </c>
      <c r="C21" s="76" t="n">
        <f aca="false">SUM(C12:C20)</f>
        <v>0.168</v>
      </c>
      <c r="D21" s="76" t="n">
        <f aca="false">SUM(D12:D20)</f>
        <v>0.168</v>
      </c>
    </row>
    <row r="22" customFormat="false" ht="17.65" hidden="false" customHeight="true" outlineLevel="0" collapsed="false">
      <c r="A22" s="68" t="s">
        <v>701</v>
      </c>
      <c r="B22" s="68"/>
      <c r="C22" s="68"/>
      <c r="D22" s="68"/>
    </row>
    <row r="23" customFormat="false" ht="15" hidden="false" customHeight="false" outlineLevel="0" collapsed="false">
      <c r="A23" s="69" t="s">
        <v>702</v>
      </c>
      <c r="B23" s="70" t="s">
        <v>703</v>
      </c>
      <c r="C23" s="71" t="n">
        <v>0.1802</v>
      </c>
      <c r="D23" s="71" t="s">
        <v>704</v>
      </c>
    </row>
    <row r="24" customFormat="false" ht="15" hidden="false" customHeight="false" outlineLevel="0" collapsed="false">
      <c r="A24" s="72" t="s">
        <v>705</v>
      </c>
      <c r="B24" s="73" t="s">
        <v>706</v>
      </c>
      <c r="C24" s="74" t="n">
        <v>0.0431</v>
      </c>
      <c r="D24" s="71" t="s">
        <v>704</v>
      </c>
    </row>
    <row r="25" customFormat="false" ht="15" hidden="false" customHeight="false" outlineLevel="0" collapsed="false">
      <c r="A25" s="69" t="s">
        <v>707</v>
      </c>
      <c r="B25" s="70" t="s">
        <v>708</v>
      </c>
      <c r="C25" s="71" t="n">
        <v>0.0087</v>
      </c>
      <c r="D25" s="71" t="n">
        <v>0.0066</v>
      </c>
    </row>
    <row r="26" customFormat="false" ht="15" hidden="false" customHeight="false" outlineLevel="0" collapsed="false">
      <c r="A26" s="72" t="s">
        <v>709</v>
      </c>
      <c r="B26" s="73" t="s">
        <v>710</v>
      </c>
      <c r="C26" s="74" t="n">
        <v>0.1096</v>
      </c>
      <c r="D26" s="74" t="n">
        <v>0.0833</v>
      </c>
    </row>
    <row r="27" customFormat="false" ht="15" hidden="false" customHeight="false" outlineLevel="0" collapsed="false">
      <c r="A27" s="69" t="s">
        <v>711</v>
      </c>
      <c r="B27" s="70" t="s">
        <v>712</v>
      </c>
      <c r="C27" s="71" t="n">
        <v>0.0007</v>
      </c>
      <c r="D27" s="71" t="n">
        <v>0.0005</v>
      </c>
    </row>
    <row r="28" customFormat="false" ht="15" hidden="false" customHeight="false" outlineLevel="0" collapsed="false">
      <c r="A28" s="72" t="s">
        <v>713</v>
      </c>
      <c r="B28" s="73" t="s">
        <v>714</v>
      </c>
      <c r="C28" s="74" t="n">
        <v>0.0073</v>
      </c>
      <c r="D28" s="74" t="n">
        <v>0.0056</v>
      </c>
    </row>
    <row r="29" customFormat="false" ht="15" hidden="false" customHeight="false" outlineLevel="0" collapsed="false">
      <c r="A29" s="69" t="s">
        <v>715</v>
      </c>
      <c r="B29" s="70" t="s">
        <v>716</v>
      </c>
      <c r="C29" s="71" t="n">
        <v>0.0202</v>
      </c>
      <c r="D29" s="71" t="s">
        <v>704</v>
      </c>
    </row>
    <row r="30" customFormat="false" ht="15" hidden="false" customHeight="false" outlineLevel="0" collapsed="false">
      <c r="A30" s="72" t="s">
        <v>717</v>
      </c>
      <c r="B30" s="73" t="s">
        <v>718</v>
      </c>
      <c r="C30" s="74" t="n">
        <v>0.001</v>
      </c>
      <c r="D30" s="74" t="n">
        <v>0.0008</v>
      </c>
    </row>
    <row r="31" customFormat="false" ht="15" hidden="false" customHeight="false" outlineLevel="0" collapsed="false">
      <c r="A31" s="69" t="s">
        <v>719</v>
      </c>
      <c r="B31" s="70" t="s">
        <v>720</v>
      </c>
      <c r="C31" s="71" t="n">
        <v>0.0964</v>
      </c>
      <c r="D31" s="71" t="n">
        <v>0.0733</v>
      </c>
    </row>
    <row r="32" customFormat="false" ht="15" hidden="false" customHeight="false" outlineLevel="0" collapsed="false">
      <c r="A32" s="72" t="s">
        <v>721</v>
      </c>
      <c r="B32" s="73" t="s">
        <v>722</v>
      </c>
      <c r="C32" s="74" t="n">
        <v>0.0004</v>
      </c>
      <c r="D32" s="74" t="n">
        <v>0.0003</v>
      </c>
    </row>
    <row r="33" customFormat="false" ht="15.75" hidden="false" customHeight="false" outlineLevel="0" collapsed="false">
      <c r="A33" s="67" t="s">
        <v>499</v>
      </c>
      <c r="B33" s="67" t="s">
        <v>16</v>
      </c>
      <c r="C33" s="77" t="n">
        <f aca="false">SUM(C23:C32)</f>
        <v>0.4676</v>
      </c>
      <c r="D33" s="77" t="n">
        <f aca="false">SUM(D23:D32)</f>
        <v>0.1704</v>
      </c>
    </row>
    <row r="34" customFormat="false" ht="17.65" hidden="false" customHeight="true" outlineLevel="0" collapsed="false">
      <c r="A34" s="68" t="s">
        <v>723</v>
      </c>
      <c r="B34" s="68"/>
      <c r="C34" s="68"/>
      <c r="D34" s="68"/>
    </row>
    <row r="35" customFormat="false" ht="15" hidden="false" customHeight="false" outlineLevel="0" collapsed="false">
      <c r="A35" s="69" t="s">
        <v>724</v>
      </c>
      <c r="B35" s="70" t="s">
        <v>725</v>
      </c>
      <c r="C35" s="71" t="n">
        <v>0.0453</v>
      </c>
      <c r="D35" s="71" t="n">
        <v>0.0345</v>
      </c>
    </row>
    <row r="36" customFormat="false" ht="15" hidden="false" customHeight="false" outlineLevel="0" collapsed="false">
      <c r="A36" s="72" t="s">
        <v>726</v>
      </c>
      <c r="B36" s="73" t="s">
        <v>727</v>
      </c>
      <c r="C36" s="74" t="n">
        <v>0.0011</v>
      </c>
      <c r="D36" s="74" t="n">
        <v>0.0008</v>
      </c>
    </row>
    <row r="37" customFormat="false" ht="15" hidden="false" customHeight="false" outlineLevel="0" collapsed="false">
      <c r="A37" s="69" t="s">
        <v>728</v>
      </c>
      <c r="B37" s="70" t="s">
        <v>729</v>
      </c>
      <c r="C37" s="71" t="n">
        <v>0.0424</v>
      </c>
      <c r="D37" s="71" t="n">
        <v>0.0323</v>
      </c>
    </row>
    <row r="38" customFormat="false" ht="15" hidden="false" customHeight="false" outlineLevel="0" collapsed="false">
      <c r="A38" s="72" t="s">
        <v>730</v>
      </c>
      <c r="B38" s="73" t="s">
        <v>731</v>
      </c>
      <c r="C38" s="74" t="n">
        <v>0.0299</v>
      </c>
      <c r="D38" s="74" t="n">
        <v>0.0228</v>
      </c>
    </row>
    <row r="39" customFormat="false" ht="15" hidden="false" customHeight="false" outlineLevel="0" collapsed="false">
      <c r="A39" s="69" t="s">
        <v>732</v>
      </c>
      <c r="B39" s="70" t="s">
        <v>733</v>
      </c>
      <c r="C39" s="71" t="n">
        <v>0.0038</v>
      </c>
      <c r="D39" s="71" t="n">
        <v>0.0029</v>
      </c>
    </row>
    <row r="40" customFormat="false" ht="15.75" hidden="false" customHeight="false" outlineLevel="0" collapsed="false">
      <c r="A40" s="75" t="s">
        <v>734</v>
      </c>
      <c r="B40" s="75" t="s">
        <v>16</v>
      </c>
      <c r="C40" s="76" t="n">
        <f aca="false">SUM(C35:C39)</f>
        <v>0.1225</v>
      </c>
      <c r="D40" s="76" t="n">
        <f aca="false">SUM(D35:D39)</f>
        <v>0.0933</v>
      </c>
    </row>
    <row r="41" customFormat="false" ht="17.65" hidden="false" customHeight="true" outlineLevel="0" collapsed="false">
      <c r="A41" s="68" t="s">
        <v>735</v>
      </c>
      <c r="B41" s="68"/>
      <c r="C41" s="68"/>
      <c r="D41" s="68"/>
    </row>
    <row r="42" customFormat="false" ht="15" hidden="false" customHeight="false" outlineLevel="0" collapsed="false">
      <c r="A42" s="69" t="s">
        <v>736</v>
      </c>
      <c r="B42" s="70" t="s">
        <v>737</v>
      </c>
      <c r="C42" s="71" t="n">
        <v>0.0786</v>
      </c>
      <c r="D42" s="71" t="n">
        <v>0.0286</v>
      </c>
    </row>
    <row r="43" customFormat="false" ht="30" hidden="false" customHeight="false" outlineLevel="0" collapsed="false">
      <c r="A43" s="72" t="s">
        <v>738</v>
      </c>
      <c r="B43" s="73" t="s">
        <v>739</v>
      </c>
      <c r="C43" s="74" t="n">
        <v>0.0038</v>
      </c>
      <c r="D43" s="74" t="n">
        <v>0.0029</v>
      </c>
    </row>
    <row r="44" customFormat="false" ht="15.75" hidden="false" customHeight="false" outlineLevel="0" collapsed="false">
      <c r="A44" s="67" t="s">
        <v>740</v>
      </c>
      <c r="B44" s="67" t="s">
        <v>16</v>
      </c>
      <c r="C44" s="76" t="n">
        <f aca="false">SUM(C42:C43)</f>
        <v>0.0824</v>
      </c>
      <c r="D44" s="76" t="n">
        <f aca="false">SUM(D42:D43)</f>
        <v>0.0315</v>
      </c>
    </row>
    <row r="45" customFormat="false" ht="17.65" hidden="false" customHeight="true" outlineLevel="0" collapsed="false">
      <c r="A45" s="78" t="s">
        <v>741</v>
      </c>
      <c r="B45" s="78"/>
      <c r="C45" s="79" t="n">
        <f aca="false">C21+C33+C40+C44</f>
        <v>0.8405</v>
      </c>
      <c r="D45" s="79" t="n">
        <f aca="false">D21+D33+D40+D44</f>
        <v>0.4632</v>
      </c>
    </row>
    <row r="48" customFormat="false" ht="15" hidden="false" customHeight="false" outlineLevel="0" collapsed="false">
      <c r="A48" s="80" t="s">
        <v>742</v>
      </c>
      <c r="B48" s="80"/>
      <c r="C48" s="80"/>
      <c r="D48" s="80"/>
    </row>
    <row r="51" customFormat="false" ht="56.25" hidden="false" customHeight="true" outlineLevel="0" collapsed="false">
      <c r="A51" s="81" t="s">
        <v>743</v>
      </c>
      <c r="B51" s="81"/>
      <c r="C51" s="81"/>
      <c r="D51" s="81"/>
    </row>
  </sheetData>
  <mergeCells count="19">
    <mergeCell ref="A1:D1"/>
    <mergeCell ref="A2:D2"/>
    <mergeCell ref="A3:D3"/>
    <mergeCell ref="A4:D4"/>
    <mergeCell ref="A5:D5"/>
    <mergeCell ref="A6:D6"/>
    <mergeCell ref="A7:D7"/>
    <mergeCell ref="A8:D8"/>
    <mergeCell ref="A9:A10"/>
    <mergeCell ref="B9:B10"/>
    <mergeCell ref="C9:C10"/>
    <mergeCell ref="D9:D10"/>
    <mergeCell ref="A11:D11"/>
    <mergeCell ref="A22:D22"/>
    <mergeCell ref="A34:D34"/>
    <mergeCell ref="A41:D41"/>
    <mergeCell ref="A45:B45"/>
    <mergeCell ref="A48:D48"/>
    <mergeCell ref="A51:D51"/>
  </mergeCells>
  <printOptions headings="false" gridLines="false" gridLinesSet="true" horizontalCentered="false" verticalCentered="false"/>
  <pageMargins left="0.7" right="0.7" top="0.75" bottom="0.75" header="0.3" footer="0.3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Roman,Normal"&amp;A</oddHeader>
    <oddFooter>&amp;C&amp;"Times New Roman,Normal"Página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4:F95"/>
  <sheetViews>
    <sheetView showFormulas="false" showGridLines="true" showRowColHeaders="true" showZeros="true" rightToLeft="false" tabSelected="false" showOutlineSymbols="false" defaultGridColor="true" view="normal" topLeftCell="A1" colorId="64" zoomScale="120" zoomScaleNormal="120" zoomScalePageLayoutView="100" workbookViewId="0">
      <selection pane="topLeft" activeCell="C59" activeCellId="0" sqref="C59"/>
    </sheetView>
  </sheetViews>
  <sheetFormatPr defaultColWidth="8.9921875" defaultRowHeight="12.75" zeroHeight="false" outlineLevelRow="0" outlineLevelCol="0"/>
  <cols>
    <col collapsed="false" customWidth="true" hidden="false" outlineLevel="0" max="1" min="1" style="82" width="4.87"/>
    <col collapsed="false" customWidth="true" hidden="false" outlineLevel="0" max="2" min="2" style="82" width="28"/>
    <col collapsed="false" customWidth="true" hidden="false" outlineLevel="0" max="3" min="3" style="82" width="28.5"/>
    <col collapsed="false" customWidth="true" hidden="false" outlineLevel="0" max="4" min="4" style="82" width="9.38"/>
    <col collapsed="false" customWidth="false" hidden="false" outlineLevel="0" max="5" min="5" style="82" width="9"/>
    <col collapsed="false" customWidth="true" hidden="false" outlineLevel="0" max="6" min="6" style="82" width="12"/>
    <col collapsed="false" customWidth="false" hidden="false" outlineLevel="0" max="1024" min="7" style="82" width="9"/>
  </cols>
  <sheetData>
    <row r="4" customFormat="false" ht="12.75" hidden="false" customHeight="false" outlineLevel="0" collapsed="false">
      <c r="C4" s="83" t="s">
        <v>744</v>
      </c>
    </row>
    <row r="6" customFormat="false" ht="12.75" hidden="false" customHeight="false" outlineLevel="0" collapsed="false">
      <c r="C6" s="83" t="s">
        <v>745</v>
      </c>
    </row>
    <row r="7" customFormat="false" ht="15" hidden="false" customHeight="true" outlineLevel="0" collapsed="false">
      <c r="B7" s="84" t="s">
        <v>0</v>
      </c>
      <c r="C7" s="84"/>
    </row>
    <row r="8" customFormat="false" ht="15" hidden="false" customHeight="false" outlineLevel="0" collapsed="false">
      <c r="B8" s="85"/>
      <c r="C8" s="85"/>
    </row>
    <row r="9" customFormat="false" ht="15" hidden="false" customHeight="false" outlineLevel="0" collapsed="false">
      <c r="B9" s="85"/>
      <c r="C9" s="86" t="s">
        <v>746</v>
      </c>
    </row>
    <row r="10" customFormat="false" ht="15" hidden="false" customHeight="false" outlineLevel="0" collapsed="false">
      <c r="B10" s="85"/>
      <c r="C10" s="86" t="s">
        <v>747</v>
      </c>
    </row>
    <row r="11" customFormat="false" ht="15" hidden="false" customHeight="false" outlineLevel="0" collapsed="false">
      <c r="B11" s="85"/>
      <c r="C11" s="85"/>
    </row>
    <row r="12" customFormat="false" ht="15" hidden="false" customHeight="false" outlineLevel="0" collapsed="false">
      <c r="B12" s="85"/>
      <c r="C12" s="85"/>
    </row>
    <row r="13" customFormat="false" ht="15" hidden="false" customHeight="false" outlineLevel="0" collapsed="false">
      <c r="B13" s="85"/>
      <c r="C13" s="85"/>
    </row>
    <row r="14" customFormat="false" ht="18" hidden="false" customHeight="true" outlineLevel="0" collapsed="false">
      <c r="B14" s="87" t="s">
        <v>748</v>
      </c>
      <c r="C14" s="87"/>
    </row>
    <row r="15" customFormat="false" ht="18" hidden="false" customHeight="true" outlineLevel="0" collapsed="false"/>
    <row r="16" customFormat="false" ht="18" hidden="false" customHeight="true" outlineLevel="0" collapsed="false">
      <c r="B16" s="88" t="s">
        <v>749</v>
      </c>
      <c r="C16" s="88"/>
    </row>
    <row r="17" customFormat="false" ht="12.75" hidden="false" customHeight="false" outlineLevel="0" collapsed="false">
      <c r="A17" s="89"/>
      <c r="B17" s="90"/>
      <c r="C17" s="90"/>
      <c r="D17" s="90"/>
      <c r="E17" s="90"/>
      <c r="F17" s="90"/>
    </row>
    <row r="18" customFormat="false" ht="12.75" hidden="false" customHeight="false" outlineLevel="0" collapsed="false">
      <c r="A18" s="91"/>
      <c r="B18" s="92" t="s">
        <v>750</v>
      </c>
      <c r="C18" s="92"/>
      <c r="D18" s="91"/>
      <c r="E18" s="91"/>
      <c r="F18" s="91"/>
    </row>
    <row r="19" customFormat="false" ht="12.75" hidden="false" customHeight="false" outlineLevel="0" collapsed="false">
      <c r="A19" s="91"/>
      <c r="B19" s="93"/>
      <c r="C19" s="93"/>
      <c r="D19" s="91"/>
      <c r="E19" s="91"/>
      <c r="F19" s="91"/>
    </row>
    <row r="20" customFormat="false" ht="12.75" hidden="false" customHeight="false" outlineLevel="0" collapsed="false">
      <c r="A20" s="91"/>
      <c r="B20" s="93"/>
      <c r="C20" s="93"/>
      <c r="D20" s="91"/>
      <c r="E20" s="91"/>
      <c r="F20" s="91"/>
    </row>
    <row r="21" customFormat="false" ht="12.75" hidden="false" customHeight="false" outlineLevel="0" collapsed="false">
      <c r="A21" s="91"/>
      <c r="B21" s="93"/>
      <c r="C21" s="93"/>
      <c r="D21" s="91"/>
      <c r="E21" s="91"/>
      <c r="F21" s="91"/>
    </row>
    <row r="22" customFormat="false" ht="12.75" hidden="false" customHeight="false" outlineLevel="0" collapsed="false">
      <c r="A22" s="94"/>
      <c r="B22" s="95"/>
      <c r="C22" s="94"/>
      <c r="D22" s="94"/>
      <c r="E22" s="94"/>
      <c r="F22" s="94"/>
    </row>
    <row r="23" customFormat="false" ht="13.5" hidden="false" customHeight="false" outlineLevel="0" collapsed="false">
      <c r="A23" s="94"/>
      <c r="B23" s="96" t="s">
        <v>751</v>
      </c>
      <c r="C23" s="96"/>
      <c r="D23" s="94"/>
      <c r="E23" s="94"/>
      <c r="F23" s="94"/>
    </row>
    <row r="24" customFormat="false" ht="17.25" hidden="false" customHeight="true" outlineLevel="0" collapsed="false">
      <c r="A24" s="94"/>
      <c r="B24" s="97" t="n">
        <f aca="false">C27</f>
        <v>193694.81</v>
      </c>
      <c r="C24" s="97"/>
      <c r="D24" s="94"/>
      <c r="E24" s="98"/>
      <c r="F24" s="94"/>
    </row>
    <row r="25" customFormat="false" ht="13.5" hidden="false" customHeight="false" outlineLevel="0" collapsed="false">
      <c r="A25" s="94"/>
      <c r="B25" s="95"/>
      <c r="C25" s="94"/>
      <c r="D25" s="94"/>
      <c r="E25" s="99"/>
      <c r="F25" s="94"/>
    </row>
    <row r="26" customFormat="false" ht="13.5" hidden="false" customHeight="false" outlineLevel="0" collapsed="false">
      <c r="A26" s="94"/>
      <c r="B26" s="100" t="s">
        <v>752</v>
      </c>
      <c r="C26" s="100"/>
      <c r="D26" s="94"/>
      <c r="E26" s="94"/>
      <c r="F26" s="94"/>
    </row>
    <row r="27" customFormat="false" ht="13.5" hidden="false" customHeight="false" outlineLevel="0" collapsed="false">
      <c r="A27" s="101"/>
      <c r="B27" s="102" t="s">
        <v>753</v>
      </c>
      <c r="C27" s="103" t="n">
        <f aca="false">'MEME. CÁLC. BDI'!F8</f>
        <v>193694.81</v>
      </c>
      <c r="D27" s="94"/>
      <c r="E27" s="104"/>
      <c r="F27" s="105" t="n">
        <v>193694.81</v>
      </c>
    </row>
    <row r="28" customFormat="false" ht="13.5" hidden="false" customHeight="false" outlineLevel="0" collapsed="false">
      <c r="A28" s="105"/>
      <c r="B28" s="106" t="s">
        <v>754</v>
      </c>
      <c r="C28" s="107" t="n">
        <f aca="false">'MEME. CÁLC. BDI'!F9</f>
        <v>118419.44</v>
      </c>
      <c r="D28" s="94"/>
      <c r="E28" s="94"/>
      <c r="F28" s="108" t="n">
        <v>118419.44</v>
      </c>
    </row>
    <row r="29" customFormat="false" ht="13.5" hidden="false" customHeight="false" outlineLevel="0" collapsed="false">
      <c r="A29" s="105"/>
      <c r="B29" s="106" t="s">
        <v>755</v>
      </c>
      <c r="C29" s="109" t="n">
        <f aca="false">C27-C28</f>
        <v>75275.37</v>
      </c>
      <c r="D29" s="94"/>
      <c r="E29" s="94"/>
      <c r="F29" s="105"/>
    </row>
    <row r="30" customFormat="false" ht="13.5" hidden="false" customHeight="false" outlineLevel="0" collapsed="false">
      <c r="A30" s="105"/>
      <c r="B30" s="110" t="s">
        <v>756</v>
      </c>
      <c r="C30" s="111" t="n">
        <f aca="false">'MEME. CÁLC. BDI'!F10</f>
        <v>0.388628740233153</v>
      </c>
      <c r="D30" s="94"/>
      <c r="E30" s="94"/>
      <c r="F30" s="105"/>
    </row>
    <row r="31" customFormat="false" ht="13.5" hidden="false" customHeight="false" outlineLevel="0" collapsed="false">
      <c r="A31" s="105"/>
      <c r="B31" s="112"/>
      <c r="C31" s="113"/>
      <c r="D31" s="94"/>
      <c r="E31" s="94"/>
      <c r="F31" s="105"/>
    </row>
    <row r="32" customFormat="false" ht="13.5" hidden="false" customHeight="false" outlineLevel="0" collapsed="false">
      <c r="A32" s="94"/>
      <c r="B32" s="114" t="s">
        <v>757</v>
      </c>
      <c r="C32" s="115" t="n">
        <f aca="false">C30*5%</f>
        <v>0.0194314370116577</v>
      </c>
      <c r="D32" s="94"/>
      <c r="E32" s="94"/>
      <c r="F32" s="105"/>
    </row>
    <row r="33" customFormat="false" ht="12.75" hidden="false" customHeight="false" outlineLevel="0" collapsed="false">
      <c r="A33" s="94"/>
      <c r="B33" s="116"/>
      <c r="C33" s="117"/>
      <c r="D33" s="94"/>
      <c r="E33" s="94"/>
      <c r="F33" s="94"/>
    </row>
    <row r="34" customFormat="false" ht="12.75" hidden="false" customHeight="false" outlineLevel="0" collapsed="false">
      <c r="A34" s="94"/>
      <c r="B34" s="118"/>
      <c r="C34" s="117"/>
      <c r="D34" s="94"/>
      <c r="E34" s="94"/>
      <c r="F34" s="94"/>
    </row>
    <row r="35" customFormat="false" ht="12.75" hidden="false" customHeight="false" outlineLevel="0" collapsed="false">
      <c r="A35" s="94"/>
      <c r="B35" s="95"/>
      <c r="C35" s="117"/>
      <c r="D35" s="94"/>
      <c r="E35" s="94"/>
      <c r="F35" s="94"/>
    </row>
    <row r="36" customFormat="false" ht="12.75" hidden="false" customHeight="false" outlineLevel="0" collapsed="false">
      <c r="A36" s="119"/>
      <c r="B36" s="120" t="s">
        <v>758</v>
      </c>
      <c r="C36" s="120"/>
      <c r="D36" s="94"/>
      <c r="E36" s="94"/>
      <c r="F36" s="94"/>
    </row>
    <row r="37" customFormat="false" ht="12.75" hidden="false" customHeight="false" outlineLevel="0" collapsed="false">
      <c r="A37" s="119"/>
      <c r="B37" s="120" t="s">
        <v>759</v>
      </c>
      <c r="C37" s="120"/>
      <c r="D37" s="94"/>
      <c r="E37" s="94"/>
      <c r="F37" s="94"/>
    </row>
    <row r="38" customFormat="false" ht="12.75" hidden="false" customHeight="false" outlineLevel="0" collapsed="false">
      <c r="A38" s="119"/>
      <c r="B38" s="95"/>
      <c r="C38" s="94"/>
      <c r="D38" s="94"/>
      <c r="E38" s="94"/>
      <c r="F38" s="94"/>
    </row>
    <row r="39" customFormat="false" ht="12.75" hidden="false" customHeight="false" outlineLevel="0" collapsed="false">
      <c r="A39" s="119"/>
      <c r="B39" s="95"/>
      <c r="C39" s="94"/>
      <c r="D39" s="94"/>
      <c r="E39" s="94"/>
      <c r="F39" s="94"/>
    </row>
    <row r="40" customFormat="false" ht="12.75" hidden="false" customHeight="false" outlineLevel="0" collapsed="false">
      <c r="A40" s="119"/>
      <c r="B40" s="121" t="s">
        <v>760</v>
      </c>
      <c r="C40" s="94"/>
      <c r="D40" s="94" t="n">
        <f aca="false">FALSE()</f>
        <v>0</v>
      </c>
    </row>
    <row r="41" customFormat="false" ht="12.75" hidden="false" customHeight="false" outlineLevel="0" collapsed="false">
      <c r="A41" s="119"/>
      <c r="B41" s="121"/>
      <c r="C41" s="94"/>
      <c r="D41" s="94"/>
    </row>
    <row r="42" customFormat="false" ht="12.75" hidden="false" customHeight="false" outlineLevel="0" collapsed="false">
      <c r="A42" s="122"/>
      <c r="B42" s="121" t="s">
        <v>761</v>
      </c>
      <c r="C42" s="94"/>
      <c r="D42" s="123" t="s">
        <v>762</v>
      </c>
    </row>
    <row r="43" customFormat="false" ht="12.75" hidden="false" customHeight="false" outlineLevel="0" collapsed="false">
      <c r="A43" s="119"/>
      <c r="B43" s="95"/>
      <c r="C43" s="94"/>
      <c r="D43" s="94"/>
      <c r="E43" s="94"/>
      <c r="F43" s="94"/>
    </row>
    <row r="44" customFormat="false" ht="12.75" hidden="false" customHeight="false" outlineLevel="0" collapsed="false">
      <c r="A44" s="119"/>
      <c r="B44" s="95"/>
      <c r="C44" s="94"/>
      <c r="D44" s="94"/>
      <c r="E44" s="94"/>
      <c r="F44" s="94"/>
    </row>
    <row r="45" customFormat="false" ht="12.75" hidden="false" customHeight="false" outlineLevel="0" collapsed="false">
      <c r="A45" s="119"/>
      <c r="B45" s="95"/>
      <c r="C45" s="94"/>
      <c r="D45" s="94"/>
      <c r="E45" s="94"/>
      <c r="F45" s="94"/>
    </row>
    <row r="46" customFormat="false" ht="12.75" hidden="false" customHeight="false" outlineLevel="0" collapsed="false">
      <c r="A46" s="119"/>
      <c r="B46" s="95"/>
      <c r="C46" s="94"/>
      <c r="D46" s="94"/>
      <c r="E46" s="94"/>
      <c r="F46" s="94"/>
    </row>
    <row r="47" customFormat="false" ht="12.75" hidden="false" customHeight="true" outlineLevel="0" collapsed="false">
      <c r="A47" s="119"/>
      <c r="B47" s="124" t="s">
        <v>763</v>
      </c>
      <c r="C47" s="124"/>
      <c r="D47" s="124"/>
      <c r="E47" s="124"/>
      <c r="F47" s="94"/>
    </row>
    <row r="48" customFormat="false" ht="12.75" hidden="false" customHeight="false" outlineLevel="0" collapsed="false">
      <c r="A48" s="94"/>
      <c r="B48" s="124"/>
      <c r="C48" s="124"/>
      <c r="D48" s="124"/>
      <c r="E48" s="124"/>
      <c r="F48" s="94"/>
    </row>
    <row r="49" customFormat="false" ht="12.75" hidden="false" customHeight="false" outlineLevel="0" collapsed="false">
      <c r="A49" s="94"/>
      <c r="B49" s="124"/>
      <c r="C49" s="124"/>
      <c r="D49" s="124"/>
      <c r="E49" s="124"/>
      <c r="F49" s="94"/>
    </row>
    <row r="50" customFormat="false" ht="12.75" hidden="false" customHeight="false" outlineLevel="0" collapsed="false">
      <c r="A50" s="94"/>
      <c r="B50" s="124"/>
      <c r="C50" s="124"/>
      <c r="D50" s="124"/>
      <c r="E50" s="124"/>
      <c r="F50" s="94"/>
    </row>
    <row r="51" customFormat="false" ht="12.75" hidden="false" customHeight="false" outlineLevel="0" collapsed="false">
      <c r="A51" s="94"/>
      <c r="B51" s="124"/>
      <c r="C51" s="124"/>
      <c r="D51" s="124"/>
      <c r="E51" s="124"/>
      <c r="F51" s="94"/>
    </row>
    <row r="52" customFormat="false" ht="12.75" hidden="false" customHeight="false" outlineLevel="0" collapsed="false">
      <c r="A52" s="94"/>
      <c r="B52" s="95"/>
      <c r="C52" s="94"/>
      <c r="D52" s="94"/>
      <c r="E52" s="94"/>
      <c r="F52" s="94"/>
    </row>
    <row r="57" customFormat="false" ht="18.75" hidden="false" customHeight="false" outlineLevel="0" collapsed="false">
      <c r="B57" s="125" t="s">
        <v>764</v>
      </c>
      <c r="C57" s="125"/>
      <c r="D57" s="125"/>
    </row>
    <row r="58" customFormat="false" ht="18.75" hidden="false" customHeight="false" outlineLevel="0" collapsed="false">
      <c r="B58" s="126"/>
      <c r="C58" s="127" t="s">
        <v>765</v>
      </c>
      <c r="D58" s="126"/>
    </row>
    <row r="59" customFormat="false" ht="12.75" hidden="false" customHeight="false" outlineLevel="0" collapsed="false">
      <c r="B59" s="94"/>
      <c r="C59" s="94"/>
      <c r="D59" s="94"/>
    </row>
    <row r="60" customFormat="false" ht="15.75" hidden="false" customHeight="false" outlineLevel="0" collapsed="false">
      <c r="B60" s="128" t="s">
        <v>766</v>
      </c>
      <c r="C60" s="129" t="s">
        <v>679</v>
      </c>
      <c r="D60" s="129" t="s">
        <v>767</v>
      </c>
    </row>
    <row r="61" customFormat="false" ht="12.75" hidden="false" customHeight="false" outlineLevel="0" collapsed="false">
      <c r="B61" s="130" t="s">
        <v>768</v>
      </c>
      <c r="C61" s="131" t="s">
        <v>769</v>
      </c>
      <c r="D61" s="132" t="n">
        <v>0.04</v>
      </c>
    </row>
    <row r="62" customFormat="false" ht="12.75" hidden="false" customHeight="false" outlineLevel="0" collapsed="false">
      <c r="B62" s="130" t="s">
        <v>770</v>
      </c>
      <c r="C62" s="131" t="s">
        <v>771</v>
      </c>
      <c r="D62" s="133" t="n">
        <v>0.1</v>
      </c>
    </row>
    <row r="63" customFormat="false" ht="12.75" hidden="false" customHeight="false" outlineLevel="0" collapsed="false">
      <c r="B63" s="134" t="s">
        <v>772</v>
      </c>
      <c r="C63" s="131" t="s">
        <v>773</v>
      </c>
      <c r="D63" s="133" t="n">
        <v>0.0178</v>
      </c>
    </row>
    <row r="64" customFormat="false" ht="12.75" hidden="false" customHeight="false" outlineLevel="0" collapsed="false">
      <c r="B64" s="135" t="s">
        <v>774</v>
      </c>
      <c r="C64" s="136" t="s">
        <v>775</v>
      </c>
      <c r="D64" s="132" t="n">
        <f aca="false">SUM(D65:D66)</f>
        <v>0.0207</v>
      </c>
    </row>
    <row r="65" customFormat="false" ht="12.75" hidden="false" customHeight="false" outlineLevel="0" collapsed="false">
      <c r="B65" s="137" t="s">
        <v>776</v>
      </c>
      <c r="C65" s="138" t="s">
        <v>777</v>
      </c>
      <c r="D65" s="132" t="n">
        <v>0.008</v>
      </c>
    </row>
    <row r="66" customFormat="false" ht="12.75" hidden="false" customHeight="false" outlineLevel="0" collapsed="false">
      <c r="B66" s="137" t="s">
        <v>778</v>
      </c>
      <c r="C66" s="138" t="s">
        <v>779</v>
      </c>
      <c r="D66" s="132" t="n">
        <v>0.0127</v>
      </c>
    </row>
    <row r="67" customFormat="false" ht="12.75" hidden="false" customHeight="false" outlineLevel="0" collapsed="false">
      <c r="B67" s="135" t="s">
        <v>780</v>
      </c>
      <c r="C67" s="139" t="s">
        <v>781</v>
      </c>
      <c r="D67" s="132" t="n">
        <f aca="false">SUM(D68:D71)</f>
        <v>0.100931437011658</v>
      </c>
    </row>
    <row r="68" customFormat="false" ht="12.75" hidden="false" customHeight="false" outlineLevel="0" collapsed="false">
      <c r="B68" s="137" t="s">
        <v>782</v>
      </c>
      <c r="C68" s="138" t="s">
        <v>783</v>
      </c>
      <c r="D68" s="132" t="n">
        <v>0.03</v>
      </c>
    </row>
    <row r="69" customFormat="false" ht="12.75" hidden="false" customHeight="false" outlineLevel="0" collapsed="false">
      <c r="B69" s="137" t="s">
        <v>784</v>
      </c>
      <c r="C69" s="140" t="s">
        <v>785</v>
      </c>
      <c r="D69" s="132" t="n">
        <v>0.0065</v>
      </c>
    </row>
    <row r="70" customFormat="false" ht="12.75" hidden="false" customHeight="false" outlineLevel="0" collapsed="false">
      <c r="B70" s="137" t="s">
        <v>786</v>
      </c>
      <c r="C70" s="138" t="s">
        <v>787</v>
      </c>
      <c r="D70" s="141" t="n">
        <f aca="false">'MEME. CÁLC. BDI'!$C$14</f>
        <v>0.0194314370116577</v>
      </c>
    </row>
    <row r="71" customFormat="false" ht="12.75" hidden="false" customHeight="false" outlineLevel="0" collapsed="false">
      <c r="B71" s="137" t="s">
        <v>788</v>
      </c>
      <c r="C71" s="140" t="s">
        <v>789</v>
      </c>
      <c r="D71" s="141" t="n">
        <v>0.045</v>
      </c>
    </row>
    <row r="72" customFormat="false" ht="18.75" hidden="false" customHeight="false" outlineLevel="0" collapsed="false">
      <c r="A72" s="142"/>
      <c r="B72" s="143"/>
      <c r="C72" s="144" t="s">
        <v>790</v>
      </c>
      <c r="D72" s="145" t="n">
        <f aca="false">(1+D61+D64)*(1+D63)*(1+D62)/(1-D67)-1</f>
        <v>0.320854220564487</v>
      </c>
    </row>
    <row r="73" customFormat="false" ht="18.75" hidden="false" customHeight="false" outlineLevel="0" collapsed="false">
      <c r="A73" s="142"/>
      <c r="B73" s="146"/>
      <c r="C73" s="147"/>
      <c r="D73" s="148"/>
    </row>
    <row r="74" customFormat="false" ht="18.75" hidden="false" customHeight="false" outlineLevel="0" collapsed="false">
      <c r="A74" s="142"/>
      <c r="B74" s="149"/>
      <c r="C74" s="147"/>
      <c r="D74" s="148"/>
    </row>
    <row r="75" customFormat="false" ht="12.75" hidden="false" customHeight="false" outlineLevel="0" collapsed="false">
      <c r="A75" s="94"/>
      <c r="C75" s="116" t="s">
        <v>791</v>
      </c>
    </row>
    <row r="76" customFormat="false" ht="12.75" hidden="false" customHeight="false" outlineLevel="0" collapsed="false">
      <c r="A76" s="94"/>
      <c r="B76" s="150"/>
      <c r="C76" s="94"/>
    </row>
    <row r="77" customFormat="false" ht="12.75" hidden="false" customHeight="false" outlineLevel="0" collapsed="false">
      <c r="A77" s="94"/>
      <c r="B77" s="94"/>
      <c r="C77" s="94"/>
    </row>
    <row r="78" customFormat="false" ht="12.75" hidden="false" customHeight="false" outlineLevel="0" collapsed="false">
      <c r="A78" s="94"/>
      <c r="B78" s="151"/>
      <c r="C78" s="94"/>
    </row>
    <row r="79" customFormat="false" ht="12.75" hidden="false" customHeight="false" outlineLevel="0" collapsed="false">
      <c r="A79" s="94"/>
      <c r="B79" s="152"/>
      <c r="C79" s="94"/>
    </row>
    <row r="80" customFormat="false" ht="21.75" hidden="false" customHeight="true" outlineLevel="0" collapsed="false">
      <c r="A80" s="94"/>
      <c r="B80" s="153"/>
      <c r="C80" s="94"/>
    </row>
    <row r="81" customFormat="false" ht="12.75" hidden="false" customHeight="false" outlineLevel="0" collapsed="false">
      <c r="A81" s="94"/>
      <c r="B81" s="154"/>
      <c r="C81" s="94"/>
    </row>
    <row r="82" customFormat="false" ht="12.75" hidden="false" customHeight="false" outlineLevel="0" collapsed="false">
      <c r="A82" s="94"/>
      <c r="C82" s="155" t="s">
        <v>792</v>
      </c>
    </row>
    <row r="83" customFormat="false" ht="12.75" hidden="false" customHeight="false" outlineLevel="0" collapsed="false">
      <c r="A83" s="94"/>
      <c r="C83" s="156" t="s">
        <v>793</v>
      </c>
    </row>
    <row r="94" customFormat="false" ht="12.75" hidden="false" customHeight="true" outlineLevel="0" collapsed="false">
      <c r="B94" s="157" t="s">
        <v>794</v>
      </c>
      <c r="C94" s="157"/>
      <c r="D94" s="157"/>
    </row>
    <row r="95" customFormat="false" ht="39.75" hidden="false" customHeight="true" outlineLevel="0" collapsed="false">
      <c r="B95" s="157"/>
      <c r="C95" s="157"/>
      <c r="D95" s="157"/>
    </row>
  </sheetData>
  <mergeCells count="12">
    <mergeCell ref="B7:C7"/>
    <mergeCell ref="B14:C14"/>
    <mergeCell ref="B16:C16"/>
    <mergeCell ref="B18:C18"/>
    <mergeCell ref="B23:C23"/>
    <mergeCell ref="B24:C24"/>
    <mergeCell ref="B26:C26"/>
    <mergeCell ref="B36:C36"/>
    <mergeCell ref="B37:C37"/>
    <mergeCell ref="B47:E51"/>
    <mergeCell ref="B57:D57"/>
    <mergeCell ref="B94:D95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00"/>
    <pageSetUpPr fitToPage="false"/>
  </sheetPr>
  <dimension ref="A1:H55"/>
  <sheetViews>
    <sheetView showFormulas="false" showGridLines="false" showRowColHeaders="true" showZeros="true" rightToLeft="false" tabSelected="false" showOutlineSymbols="false" defaultGridColor="true" view="normal" topLeftCell="A1" colorId="64" zoomScale="115" zoomScaleNormal="115" zoomScalePageLayoutView="115" workbookViewId="0">
      <selection pane="topLeft" activeCell="B3" activeCellId="0" sqref="B3"/>
    </sheetView>
  </sheetViews>
  <sheetFormatPr defaultColWidth="7.6171875" defaultRowHeight="12.75" zeroHeight="false" outlineLevelRow="0" outlineLevelCol="0"/>
  <cols>
    <col collapsed="false" customWidth="true" hidden="false" outlineLevel="0" max="1" min="1" style="94" width="17.5"/>
    <col collapsed="false" customWidth="true" hidden="false" outlineLevel="0" max="2" min="2" style="94" width="51.62"/>
    <col collapsed="false" customWidth="true" hidden="false" outlineLevel="0" max="3" min="3" style="94" width="14"/>
    <col collapsed="false" customWidth="true" hidden="false" outlineLevel="0" max="4" min="4" style="94" width="6"/>
    <col collapsed="false" customWidth="true" hidden="false" outlineLevel="0" max="5" min="5" style="95" width="20.5"/>
    <col collapsed="false" customWidth="true" hidden="false" outlineLevel="0" max="6" min="6" style="94" width="13.13"/>
    <col collapsed="false" customWidth="false" hidden="false" outlineLevel="0" max="7" min="7" style="94" width="7.62"/>
    <col collapsed="false" customWidth="true" hidden="false" outlineLevel="0" max="8" min="8" style="94" width="10.26"/>
    <col collapsed="false" customWidth="false" hidden="false" outlineLevel="0" max="1024" min="9" style="94" width="7.62"/>
  </cols>
  <sheetData>
    <row r="1" s="90" customFormat="true" ht="15" hidden="false" customHeight="false" outlineLevel="0" collapsed="false">
      <c r="A1" s="158" t="s">
        <v>764</v>
      </c>
      <c r="B1" s="158"/>
      <c r="C1" s="158"/>
      <c r="D1" s="89"/>
    </row>
    <row r="2" s="91" customFormat="true" ht="12.75" hidden="false" customHeight="false" outlineLevel="0" collapsed="false">
      <c r="A2" s="159"/>
      <c r="B2" s="160" t="s">
        <v>765</v>
      </c>
      <c r="C2" s="159"/>
    </row>
    <row r="4" customFormat="false" ht="16.5" hidden="false" customHeight="false" outlineLevel="0" collapsed="false">
      <c r="A4" s="128" t="s">
        <v>766</v>
      </c>
      <c r="B4" s="129" t="s">
        <v>679</v>
      </c>
      <c r="C4" s="129" t="s">
        <v>767</v>
      </c>
      <c r="E4" s="96" t="s">
        <v>795</v>
      </c>
      <c r="F4" s="96"/>
    </row>
    <row r="5" customFormat="false" ht="13.5" hidden="false" customHeight="false" outlineLevel="0" collapsed="false">
      <c r="A5" s="130" t="s">
        <v>768</v>
      </c>
      <c r="B5" s="131" t="s">
        <v>769</v>
      </c>
      <c r="C5" s="132" t="n">
        <v>0.04</v>
      </c>
      <c r="E5" s="161"/>
      <c r="F5" s="161"/>
      <c r="H5" s="98"/>
    </row>
    <row r="6" customFormat="false" ht="13.5" hidden="false" customHeight="false" outlineLevel="0" collapsed="false">
      <c r="A6" s="130" t="s">
        <v>770</v>
      </c>
      <c r="B6" s="131" t="s">
        <v>771</v>
      </c>
      <c r="C6" s="133" t="n">
        <v>0.1</v>
      </c>
      <c r="H6" s="99"/>
    </row>
    <row r="7" customFormat="false" ht="12.75" hidden="false" customHeight="false" outlineLevel="0" collapsed="false">
      <c r="A7" s="134" t="s">
        <v>772</v>
      </c>
      <c r="B7" s="131" t="s">
        <v>773</v>
      </c>
      <c r="C7" s="133" t="n">
        <v>0.0178</v>
      </c>
      <c r="E7" s="100" t="s">
        <v>796</v>
      </c>
      <c r="F7" s="100"/>
    </row>
    <row r="8" customFormat="false" ht="12.75" hidden="false" customHeight="false" outlineLevel="0" collapsed="false">
      <c r="A8" s="135" t="s">
        <v>774</v>
      </c>
      <c r="B8" s="136" t="s">
        <v>775</v>
      </c>
      <c r="C8" s="132" t="n">
        <f aca="false">SUM(C9:C10)</f>
        <v>0.0207</v>
      </c>
      <c r="D8" s="101"/>
      <c r="E8" s="102" t="s">
        <v>753</v>
      </c>
      <c r="F8" s="162" t="n">
        <v>193694.81</v>
      </c>
      <c r="H8" s="162" t="n">
        <v>193694.81</v>
      </c>
    </row>
    <row r="9" customFormat="false" ht="12.75" hidden="false" customHeight="false" outlineLevel="0" collapsed="false">
      <c r="A9" s="137" t="s">
        <v>776</v>
      </c>
      <c r="B9" s="138" t="s">
        <v>777</v>
      </c>
      <c r="C9" s="163" t="n">
        <v>0.008</v>
      </c>
      <c r="D9" s="105"/>
      <c r="E9" s="106" t="s">
        <v>754</v>
      </c>
      <c r="F9" s="108" t="n">
        <v>118419.44</v>
      </c>
      <c r="H9" s="108"/>
    </row>
    <row r="10" customFormat="false" ht="12.75" hidden="false" customHeight="false" outlineLevel="0" collapsed="false">
      <c r="A10" s="137" t="s">
        <v>778</v>
      </c>
      <c r="B10" s="138" t="s">
        <v>779</v>
      </c>
      <c r="C10" s="163" t="n">
        <v>0.0127</v>
      </c>
      <c r="D10" s="105"/>
      <c r="E10" s="164" t="s">
        <v>797</v>
      </c>
      <c r="F10" s="165" t="n">
        <f aca="false">(F8-F9)/F8</f>
        <v>0.388628740233153</v>
      </c>
    </row>
    <row r="11" customFormat="false" ht="12.75" hidden="false" customHeight="false" outlineLevel="0" collapsed="false">
      <c r="A11" s="135" t="s">
        <v>780</v>
      </c>
      <c r="B11" s="139" t="s">
        <v>781</v>
      </c>
      <c r="C11" s="132" t="n">
        <f aca="false">SUM(C12:C15)</f>
        <v>0.100931437011658</v>
      </c>
      <c r="D11" s="105"/>
      <c r="E11" s="166"/>
      <c r="F11" s="167"/>
    </row>
    <row r="12" customFormat="false" ht="13.5" hidden="false" customHeight="false" outlineLevel="0" collapsed="false">
      <c r="A12" s="137" t="s">
        <v>782</v>
      </c>
      <c r="B12" s="138" t="s">
        <v>783</v>
      </c>
      <c r="C12" s="163" t="n">
        <v>0.03</v>
      </c>
      <c r="E12" s="168" t="s">
        <v>798</v>
      </c>
      <c r="F12" s="169" t="n">
        <f aca="false">F10*5%</f>
        <v>0.0194314370116577</v>
      </c>
    </row>
    <row r="13" customFormat="false" ht="12.75" hidden="false" customHeight="false" outlineLevel="0" collapsed="false">
      <c r="A13" s="137" t="s">
        <v>784</v>
      </c>
      <c r="B13" s="140" t="s">
        <v>785</v>
      </c>
      <c r="C13" s="163" t="n">
        <v>0.0065</v>
      </c>
      <c r="E13" s="116"/>
      <c r="F13" s="117"/>
    </row>
    <row r="14" customFormat="false" ht="12.75" hidden="false" customHeight="false" outlineLevel="0" collapsed="false">
      <c r="A14" s="137" t="s">
        <v>786</v>
      </c>
      <c r="B14" s="138" t="s">
        <v>787</v>
      </c>
      <c r="C14" s="170" t="n">
        <f aca="false">F12</f>
        <v>0.0194314370116577</v>
      </c>
      <c r="E14" s="118"/>
      <c r="F14" s="117"/>
    </row>
    <row r="15" customFormat="false" ht="12.75" hidden="false" customHeight="false" outlineLevel="0" collapsed="false">
      <c r="A15" s="137" t="s">
        <v>788</v>
      </c>
      <c r="B15" s="140" t="s">
        <v>789</v>
      </c>
      <c r="C15" s="170" t="n">
        <v>0.045</v>
      </c>
      <c r="F15" s="117"/>
    </row>
    <row r="16" customFormat="false" ht="18.75" hidden="false" customHeight="false" outlineLevel="0" collapsed="false">
      <c r="A16" s="143"/>
      <c r="B16" s="144" t="s">
        <v>790</v>
      </c>
      <c r="C16" s="145" t="n">
        <f aca="false">(1+C5+C8)*(1+C7)*(1+C6)/(1-C11)-1</f>
        <v>0.320854220564487</v>
      </c>
      <c r="D16" s="119"/>
      <c r="H16" s="150" t="n">
        <v>32.09</v>
      </c>
    </row>
    <row r="17" customFormat="false" ht="18.75" hidden="false" customHeight="false" outlineLevel="0" collapsed="false">
      <c r="A17" s="142"/>
      <c r="B17" s="171"/>
      <c r="C17" s="148"/>
      <c r="D17" s="119"/>
      <c r="E17" s="172" t="s">
        <v>799</v>
      </c>
    </row>
    <row r="18" customFormat="false" ht="15.75" hidden="false" customHeight="true" outlineLevel="0" collapsed="false">
      <c r="B18" s="173" t="s">
        <v>791</v>
      </c>
      <c r="D18" s="122"/>
      <c r="E18" s="121" t="s">
        <v>800</v>
      </c>
    </row>
    <row r="19" customFormat="false" ht="12.75" hidden="false" customHeight="false" outlineLevel="0" collapsed="false">
      <c r="B19" s="140"/>
      <c r="D19" s="119"/>
    </row>
    <row r="20" customFormat="false" ht="12.75" hidden="false" customHeight="true" outlineLevel="0" collapsed="false">
      <c r="B20" s="140"/>
      <c r="D20" s="119"/>
      <c r="E20" s="124" t="s">
        <v>763</v>
      </c>
      <c r="F20" s="124"/>
      <c r="G20" s="124"/>
      <c r="H20" s="124"/>
    </row>
    <row r="21" customFormat="false" ht="12.75" hidden="false" customHeight="false" outlineLevel="0" collapsed="false">
      <c r="B21" s="174"/>
      <c r="E21" s="124"/>
      <c r="F21" s="124"/>
      <c r="G21" s="124"/>
      <c r="H21" s="124"/>
    </row>
    <row r="22" customFormat="false" ht="12.75" hidden="false" customHeight="false" outlineLevel="0" collapsed="false">
      <c r="B22" s="174"/>
      <c r="E22" s="124"/>
      <c r="F22" s="124"/>
      <c r="G22" s="124"/>
      <c r="H22" s="124"/>
    </row>
    <row r="23" customFormat="false" ht="19.5" hidden="false" customHeight="true" outlineLevel="0" collapsed="false">
      <c r="B23" s="175"/>
      <c r="E23" s="124"/>
      <c r="F23" s="124"/>
      <c r="G23" s="124"/>
      <c r="H23" s="124"/>
    </row>
    <row r="24" customFormat="false" ht="12.75" hidden="false" customHeight="false" outlineLevel="0" collapsed="false">
      <c r="B24" s="155" t="s">
        <v>792</v>
      </c>
      <c r="E24" s="124"/>
      <c r="F24" s="124"/>
      <c r="G24" s="124"/>
      <c r="H24" s="124"/>
    </row>
    <row r="25" customFormat="false" ht="12.75" hidden="false" customHeight="false" outlineLevel="0" collapsed="false">
      <c r="B25" s="156" t="s">
        <v>793</v>
      </c>
    </row>
    <row r="26" customFormat="false" ht="12.75" hidden="false" customHeight="false" outlineLevel="0" collapsed="false">
      <c r="B26" s="176"/>
    </row>
    <row r="31" customFormat="false" ht="12.75" hidden="false" customHeight="false" outlineLevel="0" collapsed="false">
      <c r="A31" s="91"/>
      <c r="B31" s="91"/>
      <c r="C31" s="91"/>
      <c r="D31" s="91"/>
    </row>
    <row r="32" customFormat="false" ht="12.75" hidden="false" customHeight="false" outlineLevel="0" collapsed="false">
      <c r="A32" s="95"/>
    </row>
    <row r="33" customFormat="false" ht="13.5" hidden="false" customHeight="false" outlineLevel="0" collapsed="false">
      <c r="A33" s="96" t="s">
        <v>795</v>
      </c>
      <c r="B33" s="96"/>
    </row>
    <row r="34" customFormat="false" ht="13.5" hidden="false" customHeight="false" outlineLevel="0" collapsed="false">
      <c r="A34" s="161"/>
      <c r="B34" s="161"/>
      <c r="D34" s="98"/>
    </row>
    <row r="35" customFormat="false" ht="13.5" hidden="false" customHeight="false" outlineLevel="0" collapsed="false">
      <c r="A35" s="95"/>
      <c r="D35" s="99"/>
    </row>
    <row r="36" customFormat="false" ht="13.5" hidden="false" customHeight="false" outlineLevel="0" collapsed="false">
      <c r="A36" s="100" t="s">
        <v>796</v>
      </c>
      <c r="B36" s="100"/>
    </row>
    <row r="37" customFormat="false" ht="13.5" hidden="false" customHeight="false" outlineLevel="0" collapsed="false">
      <c r="A37" s="102" t="s">
        <v>753</v>
      </c>
      <c r="B37" s="107" t="n">
        <v>193694.81</v>
      </c>
      <c r="D37" s="104"/>
    </row>
    <row r="38" customFormat="false" ht="13.5" hidden="false" customHeight="false" outlineLevel="0" collapsed="false">
      <c r="A38" s="106" t="s">
        <v>754</v>
      </c>
      <c r="B38" s="107" t="n">
        <v>118419.44</v>
      </c>
    </row>
    <row r="39" customFormat="false" ht="12.75" hidden="false" customHeight="false" outlineLevel="0" collapsed="false">
      <c r="A39" s="164" t="s">
        <v>797</v>
      </c>
      <c r="B39" s="165" t="n">
        <f aca="false">(B37-B38)/B37</f>
        <v>0.388628740233153</v>
      </c>
    </row>
    <row r="40" customFormat="false" ht="12.75" hidden="false" customHeight="false" outlineLevel="0" collapsed="false">
      <c r="A40" s="166"/>
      <c r="B40" s="167"/>
    </row>
    <row r="41" customFormat="false" ht="13.5" hidden="false" customHeight="false" outlineLevel="0" collapsed="false">
      <c r="A41" s="168" t="s">
        <v>798</v>
      </c>
      <c r="B41" s="169" t="n">
        <f aca="false">B39*5%</f>
        <v>0.0194314370116577</v>
      </c>
    </row>
    <row r="42" customFormat="false" ht="12.75" hidden="false" customHeight="false" outlineLevel="0" collapsed="false">
      <c r="A42" s="116"/>
      <c r="B42" s="117"/>
    </row>
    <row r="43" customFormat="false" ht="12.75" hidden="false" customHeight="false" outlineLevel="0" collapsed="false">
      <c r="A43" s="118"/>
      <c r="B43" s="117"/>
    </row>
    <row r="44" customFormat="false" ht="12.75" hidden="false" customHeight="false" outlineLevel="0" collapsed="false">
      <c r="A44" s="95"/>
      <c r="B44" s="117"/>
    </row>
    <row r="45" customFormat="false" ht="12.75" hidden="false" customHeight="false" outlineLevel="0" collapsed="false">
      <c r="A45" s="95"/>
    </row>
    <row r="46" customFormat="false" ht="12.75" hidden="false" customHeight="false" outlineLevel="0" collapsed="false">
      <c r="A46" s="172" t="s">
        <v>799</v>
      </c>
    </row>
    <row r="47" customFormat="false" ht="12.75" hidden="false" customHeight="false" outlineLevel="0" collapsed="false">
      <c r="A47" s="121" t="s">
        <v>800</v>
      </c>
    </row>
    <row r="48" customFormat="false" ht="12.75" hidden="false" customHeight="false" outlineLevel="0" collapsed="false">
      <c r="A48" s="95"/>
    </row>
    <row r="49" customFormat="false" ht="12.75" hidden="false" customHeight="true" outlineLevel="0" collapsed="false">
      <c r="A49" s="124" t="s">
        <v>763</v>
      </c>
      <c r="B49" s="124"/>
      <c r="C49" s="124"/>
      <c r="D49" s="124"/>
    </row>
    <row r="50" customFormat="false" ht="12.75" hidden="false" customHeight="false" outlineLevel="0" collapsed="false">
      <c r="A50" s="124"/>
      <c r="B50" s="124"/>
      <c r="C50" s="124"/>
      <c r="D50" s="124"/>
    </row>
    <row r="51" customFormat="false" ht="12.75" hidden="false" customHeight="false" outlineLevel="0" collapsed="false">
      <c r="A51" s="124"/>
      <c r="B51" s="124"/>
      <c r="C51" s="124"/>
      <c r="D51" s="124"/>
    </row>
    <row r="52" customFormat="false" ht="12.75" hidden="false" customHeight="false" outlineLevel="0" collapsed="false">
      <c r="A52" s="124"/>
      <c r="B52" s="124"/>
      <c r="C52" s="124"/>
      <c r="D52" s="124"/>
    </row>
    <row r="53" customFormat="false" ht="12.75" hidden="false" customHeight="false" outlineLevel="0" collapsed="false">
      <c r="A53" s="124"/>
      <c r="B53" s="124"/>
      <c r="C53" s="124"/>
      <c r="D53" s="124"/>
    </row>
    <row r="54" customFormat="false" ht="12.75" hidden="false" customHeight="false" outlineLevel="0" collapsed="false">
      <c r="A54" s="95"/>
    </row>
    <row r="55" customFormat="false" ht="12.75" hidden="false" customHeight="false" outlineLevel="0" collapsed="false">
      <c r="A55" s="95"/>
    </row>
  </sheetData>
  <mergeCells count="9">
    <mergeCell ref="A1:C1"/>
    <mergeCell ref="E4:F4"/>
    <mergeCell ref="E5:F5"/>
    <mergeCell ref="E7:F7"/>
    <mergeCell ref="E20:H24"/>
    <mergeCell ref="A33:B33"/>
    <mergeCell ref="A34:B34"/>
    <mergeCell ref="A36:B36"/>
    <mergeCell ref="A49:D53"/>
  </mergeCells>
  <printOptions headings="false" gridLines="false" gridLinesSet="true" horizontalCentered="true" verticalCentered="false"/>
  <pageMargins left="0.236111111111111" right="0.157638888888889" top="0.590277777777778" bottom="0.551388888888889" header="0.511805555555555" footer="0.315277777777778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&amp;CPágina &amp;P de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J62"/>
  <sheetViews>
    <sheetView showFormulas="false" showGridLines="true" showRowColHeaders="true" showZeros="true" rightToLeft="false" tabSelected="false" showOutlineSymbols="false" defaultGridColor="true" view="normal" topLeftCell="A1" colorId="64" zoomScale="100" zoomScaleNormal="100" zoomScalePageLayoutView="100" workbookViewId="0">
      <selection pane="topLeft" activeCell="A3" activeCellId="0" sqref="A3"/>
    </sheetView>
  </sheetViews>
  <sheetFormatPr defaultColWidth="8.609375" defaultRowHeight="14.25" zeroHeight="false" outlineLevelRow="0" outlineLevelCol="0"/>
  <cols>
    <col collapsed="false" customWidth="true" hidden="false" outlineLevel="0" max="2" min="1" style="0" width="10"/>
    <col collapsed="false" customWidth="true" hidden="false" outlineLevel="0" max="3" min="3" style="0" width="21.25"/>
    <col collapsed="false" customWidth="true" hidden="false" outlineLevel="0" max="4" min="4" style="0" width="64.26"/>
    <col collapsed="false" customWidth="true" hidden="false" outlineLevel="0" max="9" min="5" style="0" width="10"/>
    <col collapsed="false" customWidth="true" hidden="false" outlineLevel="0" max="12" min="10" style="0" width="15"/>
  </cols>
  <sheetData>
    <row r="1" customFormat="false" ht="15" hidden="false" customHeight="true" outlineLevel="0" collapsed="false">
      <c r="A1" s="1"/>
      <c r="B1" s="1"/>
      <c r="C1" s="1" t="s">
        <v>0</v>
      </c>
      <c r="D1" s="1" t="s">
        <v>1</v>
      </c>
      <c r="E1" s="2" t="s">
        <v>2</v>
      </c>
      <c r="F1" s="2"/>
      <c r="G1" s="2"/>
      <c r="H1" s="2" t="s">
        <v>3</v>
      </c>
      <c r="I1" s="2"/>
      <c r="J1" s="2"/>
    </row>
    <row r="2" customFormat="false" ht="359.25" hidden="false" customHeight="true" outlineLevel="0" collapsed="false">
      <c r="A2" s="3"/>
      <c r="B2" s="3"/>
      <c r="C2" s="3" t="s">
        <v>4</v>
      </c>
      <c r="D2" s="3" t="s">
        <v>5</v>
      </c>
      <c r="E2" s="4" t="s">
        <v>243</v>
      </c>
      <c r="F2" s="4"/>
      <c r="G2" s="4"/>
      <c r="H2" s="4" t="s">
        <v>6</v>
      </c>
      <c r="I2" s="4"/>
      <c r="J2" s="4"/>
    </row>
    <row r="3" customFormat="false" ht="15" hidden="false" customHeight="true" outlineLevel="0" collapsed="false">
      <c r="A3" s="6" t="s">
        <v>801</v>
      </c>
      <c r="B3" s="6"/>
      <c r="C3" s="6"/>
      <c r="D3" s="6"/>
      <c r="E3" s="6"/>
      <c r="F3" s="6"/>
      <c r="G3" s="6"/>
      <c r="H3" s="6"/>
      <c r="I3" s="6"/>
      <c r="J3" s="6"/>
    </row>
    <row r="4" customFormat="false" ht="30" hidden="false" customHeight="true" outlineLevel="0" collapsed="false">
      <c r="A4" s="8" t="s">
        <v>9</v>
      </c>
      <c r="B4" s="7" t="s">
        <v>10</v>
      </c>
      <c r="C4" s="7" t="s">
        <v>11</v>
      </c>
      <c r="D4" s="9" t="s">
        <v>12</v>
      </c>
      <c r="E4" s="8" t="s">
        <v>13</v>
      </c>
      <c r="F4" s="8" t="s">
        <v>14</v>
      </c>
      <c r="G4" s="8" t="s">
        <v>15</v>
      </c>
      <c r="H4" s="8" t="s">
        <v>16</v>
      </c>
      <c r="I4" s="8" t="s">
        <v>17</v>
      </c>
      <c r="J4" s="8" t="s">
        <v>802</v>
      </c>
    </row>
    <row r="5" customFormat="false" ht="26.1" hidden="false" customHeight="true" outlineLevel="0" collapsed="false">
      <c r="A5" s="15" t="s">
        <v>34</v>
      </c>
      <c r="B5" s="14" t="s">
        <v>30</v>
      </c>
      <c r="C5" s="14" t="s">
        <v>35</v>
      </c>
      <c r="D5" s="14" t="s">
        <v>308</v>
      </c>
      <c r="E5" s="16" t="s">
        <v>36</v>
      </c>
      <c r="F5" s="15" t="n">
        <v>240</v>
      </c>
      <c r="G5" s="15" t="n">
        <v>126.23</v>
      </c>
      <c r="H5" s="17" t="n">
        <v>30295.2</v>
      </c>
      <c r="I5" s="18" t="n">
        <f aca="false">H5/$H$60</f>
        <v>0.118409325535632</v>
      </c>
      <c r="J5" s="18" t="n">
        <f aca="false">I5</f>
        <v>0.118409325535632</v>
      </c>
    </row>
    <row r="6" customFormat="false" ht="65.1" hidden="false" customHeight="true" outlineLevel="0" collapsed="false">
      <c r="A6" s="15" t="s">
        <v>176</v>
      </c>
      <c r="B6" s="14" t="s">
        <v>22</v>
      </c>
      <c r="C6" s="14" t="s">
        <v>177</v>
      </c>
      <c r="D6" s="14" t="s">
        <v>347</v>
      </c>
      <c r="E6" s="16" t="s">
        <v>24</v>
      </c>
      <c r="F6" s="15" t="n">
        <v>126</v>
      </c>
      <c r="G6" s="15" t="n">
        <v>209.87</v>
      </c>
      <c r="H6" s="17" t="n">
        <v>26443.62</v>
      </c>
      <c r="I6" s="18" t="n">
        <f aca="false">H6/$H$60</f>
        <v>0.103355356918606</v>
      </c>
      <c r="J6" s="18" t="n">
        <f aca="false">J5+I6</f>
        <v>0.221764682454238</v>
      </c>
    </row>
    <row r="7" customFormat="false" ht="26.1" hidden="false" customHeight="true" outlineLevel="0" collapsed="false">
      <c r="A7" s="15" t="s">
        <v>113</v>
      </c>
      <c r="B7" s="14" t="s">
        <v>22</v>
      </c>
      <c r="C7" s="14" t="s">
        <v>114</v>
      </c>
      <c r="D7" s="14" t="s">
        <v>446</v>
      </c>
      <c r="E7" s="16" t="s">
        <v>115</v>
      </c>
      <c r="F7" s="15" t="n">
        <v>921</v>
      </c>
      <c r="G7" s="15" t="n">
        <v>24.97</v>
      </c>
      <c r="H7" s="17" t="n">
        <v>22997.37</v>
      </c>
      <c r="I7" s="18" t="n">
        <f aca="false">H7/$H$60</f>
        <v>0.0898856277824005</v>
      </c>
      <c r="J7" s="18" t="n">
        <f aca="false">J6+I7</f>
        <v>0.311650310236638</v>
      </c>
    </row>
    <row r="8" customFormat="false" ht="26.1" hidden="false" customHeight="true" outlineLevel="0" collapsed="false">
      <c r="A8" s="15" t="s">
        <v>29</v>
      </c>
      <c r="B8" s="14" t="s">
        <v>30</v>
      </c>
      <c r="C8" s="14" t="s">
        <v>31</v>
      </c>
      <c r="D8" s="14" t="s">
        <v>308</v>
      </c>
      <c r="E8" s="16" t="s">
        <v>32</v>
      </c>
      <c r="F8" s="15" t="n">
        <v>3</v>
      </c>
      <c r="G8" s="17" t="n">
        <v>4323.29</v>
      </c>
      <c r="H8" s="17" t="n">
        <v>12969.87</v>
      </c>
      <c r="I8" s="18" t="n">
        <f aca="false">H8/$H$60</f>
        <v>0.0506929665090453</v>
      </c>
      <c r="J8" s="18" t="n">
        <f aca="false">J7+I8</f>
        <v>0.362343276745684</v>
      </c>
    </row>
    <row r="9" customFormat="false" ht="26.1" hidden="false" customHeight="true" outlineLevel="0" collapsed="false">
      <c r="A9" s="15" t="s">
        <v>109</v>
      </c>
      <c r="B9" s="14" t="s">
        <v>110</v>
      </c>
      <c r="C9" s="14" t="s">
        <v>111</v>
      </c>
      <c r="D9" s="14" t="s">
        <v>432</v>
      </c>
      <c r="E9" s="16" t="s">
        <v>49</v>
      </c>
      <c r="F9" s="15" t="n">
        <v>43.98</v>
      </c>
      <c r="G9" s="15" t="n">
        <v>274.35</v>
      </c>
      <c r="H9" s="17" t="n">
        <v>12065.91</v>
      </c>
      <c r="I9" s="18" t="n">
        <f aca="false">H9/$H$60</f>
        <v>0.0471598228456534</v>
      </c>
      <c r="J9" s="18" t="n">
        <f aca="false">J8+I9</f>
        <v>0.409503099591337</v>
      </c>
    </row>
    <row r="10" customFormat="false" ht="26.1" hidden="false" customHeight="true" outlineLevel="0" collapsed="false">
      <c r="A10" s="15" t="s">
        <v>201</v>
      </c>
      <c r="B10" s="14" t="s">
        <v>30</v>
      </c>
      <c r="C10" s="14" t="s">
        <v>202</v>
      </c>
      <c r="D10" s="14" t="s">
        <v>534</v>
      </c>
      <c r="E10" s="16" t="s">
        <v>49</v>
      </c>
      <c r="F10" s="15" t="n">
        <v>263.34</v>
      </c>
      <c r="G10" s="15" t="n">
        <v>41.97</v>
      </c>
      <c r="H10" s="17" t="n">
        <v>11052.37</v>
      </c>
      <c r="I10" s="18" t="n">
        <f aca="false">H10/$H$60</f>
        <v>0.0431983838122955</v>
      </c>
      <c r="J10" s="18" t="n">
        <f aca="false">J9+I10</f>
        <v>0.452701483403633</v>
      </c>
    </row>
    <row r="11" customFormat="false" ht="39" hidden="false" customHeight="true" outlineLevel="0" collapsed="false">
      <c r="A11" s="15" t="s">
        <v>215</v>
      </c>
      <c r="B11" s="14" t="s">
        <v>30</v>
      </c>
      <c r="C11" s="14" t="s">
        <v>216</v>
      </c>
      <c r="D11" s="14" t="s">
        <v>583</v>
      </c>
      <c r="E11" s="16" t="s">
        <v>49</v>
      </c>
      <c r="F11" s="15" t="n">
        <v>90.49</v>
      </c>
      <c r="G11" s="15" t="n">
        <v>121.87</v>
      </c>
      <c r="H11" s="17" t="n">
        <v>11028.01</v>
      </c>
      <c r="I11" s="18" t="n">
        <f aca="false">H11/$H$60</f>
        <v>0.0431031723210346</v>
      </c>
      <c r="J11" s="18" t="n">
        <f aca="false">J10+I11</f>
        <v>0.495804655724667</v>
      </c>
    </row>
    <row r="12" customFormat="false" ht="26.1" hidden="false" customHeight="true" outlineLevel="0" collapsed="false">
      <c r="A12" s="15" t="s">
        <v>38</v>
      </c>
      <c r="B12" s="14" t="s">
        <v>30</v>
      </c>
      <c r="C12" s="14" t="s">
        <v>39</v>
      </c>
      <c r="D12" s="14" t="s">
        <v>308</v>
      </c>
      <c r="E12" s="16" t="s">
        <v>36</v>
      </c>
      <c r="F12" s="15" t="n">
        <v>48</v>
      </c>
      <c r="G12" s="15" t="n">
        <v>196.1</v>
      </c>
      <c r="H12" s="17" t="n">
        <v>9412.8</v>
      </c>
      <c r="I12" s="18" t="n">
        <f aca="false">H12/$H$60</f>
        <v>0.0367900954409213</v>
      </c>
      <c r="J12" s="18" t="n">
        <f aca="false">J11+I12</f>
        <v>0.532594751165588</v>
      </c>
    </row>
    <row r="13" customFormat="false" ht="24" hidden="false" customHeight="true" outlineLevel="0" collapsed="false">
      <c r="A13" s="15" t="s">
        <v>153</v>
      </c>
      <c r="B13" s="14" t="s">
        <v>22</v>
      </c>
      <c r="C13" s="14" t="s">
        <v>154</v>
      </c>
      <c r="D13" s="14" t="s">
        <v>347</v>
      </c>
      <c r="E13" s="16" t="s">
        <v>115</v>
      </c>
      <c r="F13" s="15" t="n">
        <v>219</v>
      </c>
      <c r="G13" s="15" t="n">
        <v>41.09</v>
      </c>
      <c r="H13" s="17" t="n">
        <v>8998.71</v>
      </c>
      <c r="I13" s="18" t="n">
        <f aca="false">H13/$H$60</f>
        <v>0.0351716173450166</v>
      </c>
      <c r="J13" s="18" t="n">
        <f aca="false">J12+I13</f>
        <v>0.567766368510605</v>
      </c>
    </row>
    <row r="14" customFormat="false" ht="39" hidden="false" customHeight="true" outlineLevel="0" collapsed="false">
      <c r="A14" s="15" t="s">
        <v>106</v>
      </c>
      <c r="B14" s="14" t="s">
        <v>30</v>
      </c>
      <c r="C14" s="14" t="s">
        <v>107</v>
      </c>
      <c r="D14" s="14" t="s">
        <v>347</v>
      </c>
      <c r="E14" s="16" t="s">
        <v>49</v>
      </c>
      <c r="F14" s="15" t="n">
        <v>43.98</v>
      </c>
      <c r="G14" s="15" t="n">
        <v>201.3</v>
      </c>
      <c r="H14" s="17" t="n">
        <v>8853.17</v>
      </c>
      <c r="I14" s="18" t="n">
        <f aca="false">H14/$H$60</f>
        <v>0.0346027716784273</v>
      </c>
      <c r="J14" s="18" t="n">
        <f aca="false">J13+I14</f>
        <v>0.602369140189032</v>
      </c>
    </row>
    <row r="15" customFormat="false" ht="26.1" hidden="false" customHeight="true" outlineLevel="0" collapsed="false">
      <c r="A15" s="15" t="s">
        <v>103</v>
      </c>
      <c r="B15" s="14" t="s">
        <v>56</v>
      </c>
      <c r="C15" s="14" t="s">
        <v>104</v>
      </c>
      <c r="D15" s="14" t="s">
        <v>416</v>
      </c>
      <c r="E15" s="16" t="s">
        <v>49</v>
      </c>
      <c r="F15" s="15" t="n">
        <v>43.98</v>
      </c>
      <c r="G15" s="15" t="n">
        <v>188.58</v>
      </c>
      <c r="H15" s="17" t="n">
        <v>8293.74</v>
      </c>
      <c r="I15" s="18" t="n">
        <f aca="false">H15/$H$60</f>
        <v>0.0324162296194741</v>
      </c>
      <c r="J15" s="18" t="n">
        <f aca="false">J14+I15</f>
        <v>0.634785369808506</v>
      </c>
    </row>
    <row r="16" customFormat="false" ht="26.1" hidden="false" customHeight="true" outlineLevel="0" collapsed="false">
      <c r="A16" s="15" t="s">
        <v>193</v>
      </c>
      <c r="B16" s="14" t="s">
        <v>30</v>
      </c>
      <c r="C16" s="14" t="s">
        <v>194</v>
      </c>
      <c r="D16" s="14" t="s">
        <v>451</v>
      </c>
      <c r="E16" s="16" t="s">
        <v>49</v>
      </c>
      <c r="F16" s="15" t="n">
        <v>543.94</v>
      </c>
      <c r="G16" s="15" t="n">
        <v>14.67</v>
      </c>
      <c r="H16" s="17" t="n">
        <v>7979.59</v>
      </c>
      <c r="I16" s="18" t="n">
        <f aca="false">H16/$H$60</f>
        <v>0.0311883687828723</v>
      </c>
      <c r="J16" s="18" t="n">
        <f aca="false">J15+I16</f>
        <v>0.665973738591379</v>
      </c>
    </row>
    <row r="17" customFormat="false" ht="39" hidden="false" customHeight="true" outlineLevel="0" collapsed="false">
      <c r="A17" s="15" t="s">
        <v>72</v>
      </c>
      <c r="B17" s="14" t="s">
        <v>30</v>
      </c>
      <c r="C17" s="14" t="s">
        <v>73</v>
      </c>
      <c r="D17" s="14" t="s">
        <v>308</v>
      </c>
      <c r="E17" s="16" t="s">
        <v>49</v>
      </c>
      <c r="F17" s="15" t="n">
        <v>395.01</v>
      </c>
      <c r="G17" s="15" t="n">
        <v>19.73</v>
      </c>
      <c r="H17" s="17" t="n">
        <v>7793.54</v>
      </c>
      <c r="I17" s="18" t="n">
        <f aca="false">H17/$H$60</f>
        <v>0.0304611890641082</v>
      </c>
      <c r="J17" s="18" t="n">
        <f aca="false">J16+I17</f>
        <v>0.696434927655487</v>
      </c>
    </row>
    <row r="18" customFormat="false" ht="51.95" hidden="false" customHeight="true" outlineLevel="0" collapsed="false">
      <c r="A18" s="15" t="s">
        <v>207</v>
      </c>
      <c r="B18" s="14" t="s">
        <v>30</v>
      </c>
      <c r="C18" s="14" t="s">
        <v>208</v>
      </c>
      <c r="D18" s="14" t="s">
        <v>565</v>
      </c>
      <c r="E18" s="16" t="s">
        <v>49</v>
      </c>
      <c r="F18" s="15" t="n">
        <v>100</v>
      </c>
      <c r="G18" s="15" t="n">
        <v>69.29</v>
      </c>
      <c r="H18" s="17" t="n">
        <v>6929</v>
      </c>
      <c r="I18" s="18" t="n">
        <f aca="false">H18/$H$60</f>
        <v>0.0270821191685942</v>
      </c>
      <c r="J18" s="18" t="n">
        <f aca="false">J17+I18</f>
        <v>0.723517046824081</v>
      </c>
    </row>
    <row r="19" customFormat="false" ht="51.95" hidden="false" customHeight="true" outlineLevel="0" collapsed="false">
      <c r="A19" s="15" t="s">
        <v>68</v>
      </c>
      <c r="B19" s="14" t="s">
        <v>52</v>
      </c>
      <c r="C19" s="14" t="s">
        <v>69</v>
      </c>
      <c r="D19" s="14" t="s">
        <v>386</v>
      </c>
      <c r="E19" s="16" t="s">
        <v>70</v>
      </c>
      <c r="F19" s="15" t="n">
        <v>271.47</v>
      </c>
      <c r="G19" s="15" t="n">
        <v>24.99</v>
      </c>
      <c r="H19" s="17" t="n">
        <v>6784.03</v>
      </c>
      <c r="I19" s="18" t="n">
        <f aca="false">H19/$H$60</f>
        <v>0.026515501357096</v>
      </c>
      <c r="J19" s="18" t="n">
        <f aca="false">J18+I19</f>
        <v>0.750032548181177</v>
      </c>
    </row>
    <row r="20" customFormat="false" ht="26.1" hidden="false" customHeight="true" outlineLevel="0" collapsed="false">
      <c r="A20" s="15" t="s">
        <v>60</v>
      </c>
      <c r="B20" s="14" t="s">
        <v>56</v>
      </c>
      <c r="C20" s="14" t="s">
        <v>61</v>
      </c>
      <c r="D20" s="14" t="s">
        <v>377</v>
      </c>
      <c r="E20" s="16" t="s">
        <v>58</v>
      </c>
      <c r="F20" s="15" t="n">
        <v>3</v>
      </c>
      <c r="G20" s="17" t="n">
        <v>2182.06</v>
      </c>
      <c r="H20" s="17" t="n">
        <v>6546.18</v>
      </c>
      <c r="I20" s="18" t="n">
        <f aca="false">H20/$H$60</f>
        <v>0.0255858604212827</v>
      </c>
      <c r="J20" s="18" t="n">
        <f aca="false">J19+I20</f>
        <v>0.77561840860246</v>
      </c>
    </row>
    <row r="21" customFormat="false" ht="26.1" hidden="false" customHeight="true" outlineLevel="0" collapsed="false">
      <c r="A21" s="15" t="s">
        <v>187</v>
      </c>
      <c r="B21" s="14" t="s">
        <v>30</v>
      </c>
      <c r="C21" s="14" t="s">
        <v>188</v>
      </c>
      <c r="D21" s="14" t="s">
        <v>451</v>
      </c>
      <c r="E21" s="16" t="s">
        <v>49</v>
      </c>
      <c r="F21" s="15" t="n">
        <v>263.34</v>
      </c>
      <c r="G21" s="15" t="n">
        <v>21.76</v>
      </c>
      <c r="H21" s="17" t="n">
        <v>5730.27</v>
      </c>
      <c r="I21" s="18" t="n">
        <f aca="false">H21/$H$60</f>
        <v>0.0223968617416972</v>
      </c>
      <c r="J21" s="18" t="n">
        <f aca="false">J20+I21</f>
        <v>0.798015270344157</v>
      </c>
    </row>
    <row r="22" customFormat="false" ht="26.1" hidden="false" customHeight="true" outlineLevel="0" collapsed="false">
      <c r="A22" s="15" t="s">
        <v>55</v>
      </c>
      <c r="B22" s="14" t="s">
        <v>56</v>
      </c>
      <c r="C22" s="14" t="s">
        <v>57</v>
      </c>
      <c r="D22" s="14" t="s">
        <v>377</v>
      </c>
      <c r="E22" s="16" t="s">
        <v>58</v>
      </c>
      <c r="F22" s="15" t="n">
        <v>3</v>
      </c>
      <c r="G22" s="17" t="n">
        <v>1891.11</v>
      </c>
      <c r="H22" s="17" t="n">
        <v>5673.33</v>
      </c>
      <c r="I22" s="18" t="n">
        <f aca="false">H22/$H$60</f>
        <v>0.0221743107436514</v>
      </c>
      <c r="J22" s="18" t="n">
        <f aca="false">J21+I22</f>
        <v>0.820189581087809</v>
      </c>
    </row>
    <row r="23" customFormat="false" ht="24" hidden="false" customHeight="true" outlineLevel="0" collapsed="false">
      <c r="A23" s="15" t="s">
        <v>51</v>
      </c>
      <c r="B23" s="14" t="s">
        <v>52</v>
      </c>
      <c r="C23" s="14" t="s">
        <v>53</v>
      </c>
      <c r="D23" s="14" t="s">
        <v>360</v>
      </c>
      <c r="E23" s="16" t="s">
        <v>24</v>
      </c>
      <c r="F23" s="15" t="n">
        <v>1</v>
      </c>
      <c r="G23" s="17" t="n">
        <v>5644.82</v>
      </c>
      <c r="H23" s="17" t="n">
        <v>5644.82</v>
      </c>
      <c r="I23" s="18" t="n">
        <f aca="false">H23/$H$60</f>
        <v>0.0220628789039203</v>
      </c>
      <c r="J23" s="18" t="n">
        <f aca="false">J22+I23</f>
        <v>0.842252459991729</v>
      </c>
    </row>
    <row r="24" customFormat="false" ht="26.1" hidden="false" customHeight="true" outlineLevel="0" collapsed="false">
      <c r="A24" s="15" t="s">
        <v>190</v>
      </c>
      <c r="B24" s="14" t="s">
        <v>30</v>
      </c>
      <c r="C24" s="14" t="s">
        <v>191</v>
      </c>
      <c r="D24" s="14" t="s">
        <v>451</v>
      </c>
      <c r="E24" s="16" t="s">
        <v>49</v>
      </c>
      <c r="F24" s="15" t="n">
        <v>263.34</v>
      </c>
      <c r="G24" s="15" t="n">
        <v>16.64</v>
      </c>
      <c r="H24" s="17" t="n">
        <v>4381.97</v>
      </c>
      <c r="I24" s="18" t="n">
        <f aca="false">H24/$H$60</f>
        <v>0.0171270073218653</v>
      </c>
      <c r="J24" s="18" t="n">
        <f aca="false">J23+I24</f>
        <v>0.859379467313594</v>
      </c>
    </row>
    <row r="25" customFormat="false" ht="24" hidden="false" customHeight="true" outlineLevel="0" collapsed="false">
      <c r="A25" s="15" t="s">
        <v>99</v>
      </c>
      <c r="B25" s="14" t="s">
        <v>100</v>
      </c>
      <c r="C25" s="14" t="s">
        <v>101</v>
      </c>
      <c r="D25" s="14" t="s">
        <v>411</v>
      </c>
      <c r="E25" s="16" t="s">
        <v>49</v>
      </c>
      <c r="F25" s="15" t="n">
        <v>43.98</v>
      </c>
      <c r="G25" s="15" t="n">
        <v>91.84</v>
      </c>
      <c r="H25" s="17" t="n">
        <v>4039.12</v>
      </c>
      <c r="I25" s="18" t="n">
        <f aca="false">H25/$H$60</f>
        <v>0.0157869720271687</v>
      </c>
      <c r="J25" s="18" t="n">
        <f aca="false">J24+I25</f>
        <v>0.875166439340763</v>
      </c>
    </row>
    <row r="26" customFormat="false" ht="26.1" hidden="false" customHeight="true" outlineLevel="0" collapsed="false">
      <c r="A26" s="15" t="s">
        <v>75</v>
      </c>
      <c r="B26" s="14" t="s">
        <v>30</v>
      </c>
      <c r="C26" s="14" t="s">
        <v>76</v>
      </c>
      <c r="D26" s="14" t="s">
        <v>308</v>
      </c>
      <c r="E26" s="16" t="s">
        <v>77</v>
      </c>
      <c r="F26" s="15" t="n">
        <v>233.06</v>
      </c>
      <c r="G26" s="15" t="n">
        <v>16.98</v>
      </c>
      <c r="H26" s="17" t="n">
        <v>3957.35</v>
      </c>
      <c r="I26" s="18" t="n">
        <f aca="false">H26/$H$60</f>
        <v>0.0154673725345412</v>
      </c>
      <c r="J26" s="18" t="n">
        <f aca="false">J25+I26</f>
        <v>0.890633811875304</v>
      </c>
    </row>
    <row r="27" customFormat="false" ht="26.1" hidden="false" customHeight="true" outlineLevel="0" collapsed="false">
      <c r="A27" s="15" t="s">
        <v>236</v>
      </c>
      <c r="B27" s="14" t="s">
        <v>237</v>
      </c>
      <c r="C27" s="14" t="s">
        <v>238</v>
      </c>
      <c r="D27" s="14" t="n">
        <v>3</v>
      </c>
      <c r="E27" s="16" t="s">
        <v>97</v>
      </c>
      <c r="F27" s="15" t="n">
        <v>52.67</v>
      </c>
      <c r="G27" s="15" t="n">
        <v>64.47</v>
      </c>
      <c r="H27" s="17" t="n">
        <v>3395.63</v>
      </c>
      <c r="I27" s="18" t="n">
        <f aca="false">H27/$H$60</f>
        <v>0.0132718799700467</v>
      </c>
      <c r="J27" s="18" t="n">
        <f aca="false">J26+I27</f>
        <v>0.903905691845351</v>
      </c>
    </row>
    <row r="28" customFormat="false" ht="24" hidden="false" customHeight="true" outlineLevel="0" collapsed="false">
      <c r="A28" s="15" t="s">
        <v>47</v>
      </c>
      <c r="B28" s="14" t="s">
        <v>30</v>
      </c>
      <c r="C28" s="14" t="s">
        <v>48</v>
      </c>
      <c r="D28" s="14" t="s">
        <v>346</v>
      </c>
      <c r="E28" s="16" t="s">
        <v>49</v>
      </c>
      <c r="F28" s="15" t="n">
        <v>6</v>
      </c>
      <c r="G28" s="15" t="n">
        <v>519.97</v>
      </c>
      <c r="H28" s="17" t="n">
        <v>3119.82</v>
      </c>
      <c r="I28" s="18" t="n">
        <f aca="false">H28/$H$60</f>
        <v>0.0121938717022028</v>
      </c>
      <c r="J28" s="18" t="n">
        <f aca="false">J27+I28</f>
        <v>0.916099563547554</v>
      </c>
    </row>
    <row r="29" customFormat="false" ht="39" hidden="false" customHeight="true" outlineLevel="0" collapsed="false">
      <c r="A29" s="15" t="s">
        <v>212</v>
      </c>
      <c r="B29" s="14" t="s">
        <v>56</v>
      </c>
      <c r="C29" s="14" t="s">
        <v>213</v>
      </c>
      <c r="D29" s="14" t="s">
        <v>579</v>
      </c>
      <c r="E29" s="16" t="s">
        <v>49</v>
      </c>
      <c r="F29" s="15" t="n">
        <v>90.49</v>
      </c>
      <c r="G29" s="15" t="n">
        <v>31.42</v>
      </c>
      <c r="H29" s="15" t="n">
        <v>2843.58</v>
      </c>
      <c r="I29" s="18" t="n">
        <f aca="false">H29/$H$60</f>
        <v>0.0111141827717464</v>
      </c>
      <c r="J29" s="18" t="n">
        <f aca="false">J28+I29</f>
        <v>0.9272137463193</v>
      </c>
    </row>
    <row r="30" customFormat="false" ht="26.1" hidden="false" customHeight="true" outlineLevel="0" collapsed="false">
      <c r="A30" s="15" t="s">
        <v>63</v>
      </c>
      <c r="B30" s="14" t="s">
        <v>64</v>
      </c>
      <c r="C30" s="14" t="s">
        <v>65</v>
      </c>
      <c r="D30" s="14"/>
      <c r="E30" s="16" t="s">
        <v>66</v>
      </c>
      <c r="F30" s="15" t="n">
        <v>4</v>
      </c>
      <c r="G30" s="15" t="n">
        <v>692.15</v>
      </c>
      <c r="H30" s="17" t="n">
        <v>2768.6</v>
      </c>
      <c r="I30" s="18" t="n">
        <f aca="false">H30/$H$60</f>
        <v>0.0108211221143267</v>
      </c>
      <c r="J30" s="18" t="n">
        <f aca="false">J29+I30</f>
        <v>0.938034868433627</v>
      </c>
    </row>
    <row r="31" customFormat="false" ht="26.1" hidden="false" customHeight="true" outlineLevel="0" collapsed="false">
      <c r="A31" s="15" t="s">
        <v>168</v>
      </c>
      <c r="B31" s="14" t="s">
        <v>30</v>
      </c>
      <c r="C31" s="14" t="s">
        <v>169</v>
      </c>
      <c r="D31" s="14" t="s">
        <v>347</v>
      </c>
      <c r="E31" s="16" t="s">
        <v>170</v>
      </c>
      <c r="F31" s="15" t="n">
        <v>110</v>
      </c>
      <c r="G31" s="15" t="n">
        <v>21.63</v>
      </c>
      <c r="H31" s="17" t="n">
        <v>2379.3</v>
      </c>
      <c r="I31" s="18" t="n">
        <f aca="false">H31/$H$60</f>
        <v>0.00929953617229559</v>
      </c>
      <c r="J31" s="18" t="n">
        <f aca="false">J30+I31</f>
        <v>0.947334404605923</v>
      </c>
    </row>
    <row r="32" customFormat="false" ht="26.1" hidden="false" customHeight="true" outlineLevel="0" collapsed="false">
      <c r="A32" s="15" t="s">
        <v>134</v>
      </c>
      <c r="B32" s="14" t="s">
        <v>100</v>
      </c>
      <c r="C32" s="14" t="s">
        <v>135</v>
      </c>
      <c r="D32" s="14" t="s">
        <v>411</v>
      </c>
      <c r="E32" s="16" t="s">
        <v>49</v>
      </c>
      <c r="F32" s="15" t="n">
        <v>9.6</v>
      </c>
      <c r="G32" s="15" t="n">
        <v>145.76</v>
      </c>
      <c r="H32" s="17" t="n">
        <v>1399.29</v>
      </c>
      <c r="I32" s="18" t="n">
        <f aca="false">H32/$H$60</f>
        <v>0.00546914973754108</v>
      </c>
      <c r="J32" s="18" t="n">
        <f aca="false">J31+I32</f>
        <v>0.952803554343464</v>
      </c>
    </row>
    <row r="33" customFormat="false" ht="39" hidden="false" customHeight="true" outlineLevel="0" collapsed="false">
      <c r="A33" s="15" t="s">
        <v>137</v>
      </c>
      <c r="B33" s="14" t="s">
        <v>30</v>
      </c>
      <c r="C33" s="14" t="s">
        <v>138</v>
      </c>
      <c r="D33" s="14" t="s">
        <v>347</v>
      </c>
      <c r="E33" s="16" t="s">
        <v>97</v>
      </c>
      <c r="F33" s="15" t="n">
        <v>2</v>
      </c>
      <c r="G33" s="15" t="n">
        <v>618.08</v>
      </c>
      <c r="H33" s="17" t="n">
        <v>1236.16</v>
      </c>
      <c r="I33" s="18" t="n">
        <f aca="false">H33/$H$60</f>
        <v>0.00483155324454458</v>
      </c>
      <c r="J33" s="18" t="n">
        <f aca="false">J32+I33</f>
        <v>0.957635107588008</v>
      </c>
    </row>
    <row r="34" customFormat="false" ht="26.1" hidden="false" customHeight="true" outlineLevel="0" collapsed="false">
      <c r="A34" s="15" t="s">
        <v>81</v>
      </c>
      <c r="B34" s="14" t="s">
        <v>30</v>
      </c>
      <c r="C34" s="14" t="s">
        <v>82</v>
      </c>
      <c r="D34" s="14" t="s">
        <v>297</v>
      </c>
      <c r="E34" s="16" t="s">
        <v>49</v>
      </c>
      <c r="F34" s="15" t="n">
        <v>263.34</v>
      </c>
      <c r="G34" s="15" t="n">
        <v>4.66</v>
      </c>
      <c r="H34" s="17" t="n">
        <v>1227.16</v>
      </c>
      <c r="I34" s="18" t="n">
        <f aca="false">H34/$H$60</f>
        <v>0.00479637658521173</v>
      </c>
      <c r="J34" s="18" t="n">
        <f aca="false">J33+I34</f>
        <v>0.96243148417322</v>
      </c>
    </row>
    <row r="35" customFormat="false" ht="39" hidden="false" customHeight="true" outlineLevel="0" collapsed="false">
      <c r="A35" s="15" t="s">
        <v>198</v>
      </c>
      <c r="B35" s="14" t="s">
        <v>56</v>
      </c>
      <c r="C35" s="14" t="s">
        <v>199</v>
      </c>
      <c r="D35" s="14" t="s">
        <v>552</v>
      </c>
      <c r="E35" s="16" t="s">
        <v>49</v>
      </c>
      <c r="F35" s="15" t="n">
        <v>100</v>
      </c>
      <c r="G35" s="15" t="n">
        <v>10.67</v>
      </c>
      <c r="H35" s="15" t="n">
        <v>1067.29</v>
      </c>
      <c r="I35" s="18" t="n">
        <f aca="false">H35/$H$60</f>
        <v>0.00417152185992912</v>
      </c>
      <c r="J35" s="18" t="n">
        <f aca="false">J34+I35</f>
        <v>0.966603006033149</v>
      </c>
    </row>
    <row r="36" customFormat="false" ht="26.1" hidden="false" customHeight="true" outlineLevel="0" collapsed="false">
      <c r="A36" s="15" t="s">
        <v>84</v>
      </c>
      <c r="B36" s="14" t="s">
        <v>30</v>
      </c>
      <c r="C36" s="14" t="s">
        <v>85</v>
      </c>
      <c r="D36" s="14" t="s">
        <v>297</v>
      </c>
      <c r="E36" s="16" t="s">
        <v>49</v>
      </c>
      <c r="F36" s="15" t="n">
        <v>90.49</v>
      </c>
      <c r="G36" s="15" t="n">
        <v>11.59</v>
      </c>
      <c r="H36" s="17" t="n">
        <v>1048.77</v>
      </c>
      <c r="I36" s="18" t="n">
        <f aca="false">H36/$H$60</f>
        <v>0.00409913611205752</v>
      </c>
      <c r="J36" s="18" t="n">
        <f aca="false">J35+I36</f>
        <v>0.970702142145206</v>
      </c>
    </row>
    <row r="37" customFormat="false" ht="26.1" hidden="false" customHeight="true" outlineLevel="0" collapsed="false">
      <c r="A37" s="15" t="s">
        <v>181</v>
      </c>
      <c r="B37" s="14" t="s">
        <v>30</v>
      </c>
      <c r="C37" s="14" t="s">
        <v>182</v>
      </c>
      <c r="D37" s="14" t="s">
        <v>451</v>
      </c>
      <c r="E37" s="16" t="s">
        <v>49</v>
      </c>
      <c r="F37" s="15" t="n">
        <v>263.34</v>
      </c>
      <c r="G37" s="15" t="n">
        <v>3.88</v>
      </c>
      <c r="H37" s="17" t="n">
        <v>1021.75</v>
      </c>
      <c r="I37" s="18" t="n">
        <f aca="false">H37/$H$60</f>
        <v>0.00399352796370488</v>
      </c>
      <c r="J37" s="18" t="n">
        <f aca="false">J36+I37</f>
        <v>0.974695670108911</v>
      </c>
    </row>
    <row r="38" customFormat="false" ht="24" hidden="false" customHeight="true" outlineLevel="0" collapsed="false">
      <c r="A38" s="15" t="s">
        <v>233</v>
      </c>
      <c r="B38" s="14" t="s">
        <v>30</v>
      </c>
      <c r="C38" s="14" t="s">
        <v>234</v>
      </c>
      <c r="D38" s="14" t="s">
        <v>308</v>
      </c>
      <c r="E38" s="16" t="s">
        <v>49</v>
      </c>
      <c r="F38" s="15" t="n">
        <v>263.34</v>
      </c>
      <c r="G38" s="15" t="n">
        <v>3.84</v>
      </c>
      <c r="H38" s="17" t="n">
        <v>1011.22</v>
      </c>
      <c r="I38" s="18" t="n">
        <f aca="false">H38/$H$60</f>
        <v>0.00395237127228544</v>
      </c>
      <c r="J38" s="18" t="n">
        <f aca="false">J37+I38</f>
        <v>0.978648041381197</v>
      </c>
    </row>
    <row r="39" customFormat="false" ht="26.1" hidden="false" customHeight="true" outlineLevel="0" collapsed="false">
      <c r="A39" s="15" t="s">
        <v>217</v>
      </c>
      <c r="B39" s="14" t="s">
        <v>30</v>
      </c>
      <c r="C39" s="14" t="s">
        <v>218</v>
      </c>
      <c r="D39" s="14" t="s">
        <v>583</v>
      </c>
      <c r="E39" s="16" t="s">
        <v>77</v>
      </c>
      <c r="F39" s="15" t="n">
        <v>37.6</v>
      </c>
      <c r="G39" s="15" t="n">
        <v>21.59</v>
      </c>
      <c r="H39" s="15" t="n">
        <v>811.78</v>
      </c>
      <c r="I39" s="18" t="n">
        <f aca="false">H39/$H$60</f>
        <v>0.00317285650146939</v>
      </c>
      <c r="J39" s="18" t="n">
        <f aca="false">J38+I39</f>
        <v>0.981820897882666</v>
      </c>
    </row>
    <row r="40" customFormat="false" ht="26.1" hidden="false" customHeight="true" outlineLevel="0" collapsed="false">
      <c r="A40" s="15" t="s">
        <v>803</v>
      </c>
      <c r="B40" s="14" t="s">
        <v>22</v>
      </c>
      <c r="C40" s="14" t="s">
        <v>804</v>
      </c>
      <c r="D40" s="14" t="s">
        <v>297</v>
      </c>
      <c r="E40" s="16" t="s">
        <v>24</v>
      </c>
      <c r="F40" s="15" t="n">
        <v>2</v>
      </c>
      <c r="G40" s="15" t="n">
        <v>336.29</v>
      </c>
      <c r="H40" s="15" t="n">
        <v>672.58</v>
      </c>
      <c r="I40" s="18" t="n">
        <f aca="false">H40/$H$60</f>
        <v>0.00262879083712124</v>
      </c>
      <c r="J40" s="18" t="n">
        <f aca="false">J39+I40</f>
        <v>0.984449688719787</v>
      </c>
    </row>
    <row r="41" customFormat="false" ht="24" hidden="false" customHeight="true" outlineLevel="0" collapsed="false">
      <c r="A41" s="15" t="s">
        <v>184</v>
      </c>
      <c r="B41" s="14" t="s">
        <v>30</v>
      </c>
      <c r="C41" s="14" t="s">
        <v>185</v>
      </c>
      <c r="D41" s="14" t="s">
        <v>451</v>
      </c>
      <c r="E41" s="16" t="s">
        <v>49</v>
      </c>
      <c r="F41" s="15" t="n">
        <v>50</v>
      </c>
      <c r="G41" s="15" t="n">
        <v>13.26</v>
      </c>
      <c r="H41" s="15" t="n">
        <v>663</v>
      </c>
      <c r="I41" s="18" t="n">
        <f aca="false">H41/$H$60</f>
        <v>0.00259134723752027</v>
      </c>
      <c r="J41" s="18" t="n">
        <f aca="false">J40+I41</f>
        <v>0.987041035957308</v>
      </c>
    </row>
    <row r="42" customFormat="false" ht="26.1" hidden="false" customHeight="true" outlineLevel="0" collapsed="false">
      <c r="A42" s="15" t="s">
        <v>220</v>
      </c>
      <c r="B42" s="14" t="s">
        <v>30</v>
      </c>
      <c r="C42" s="14" t="s">
        <v>221</v>
      </c>
      <c r="D42" s="14" t="s">
        <v>583</v>
      </c>
      <c r="E42" s="16" t="s">
        <v>77</v>
      </c>
      <c r="F42" s="15" t="n">
        <v>6</v>
      </c>
      <c r="G42" s="15" t="n">
        <v>98.88</v>
      </c>
      <c r="H42" s="15" t="n">
        <v>593.28</v>
      </c>
      <c r="I42" s="18" t="n">
        <f aca="false">H42/$H$60</f>
        <v>0.00231884538322176</v>
      </c>
      <c r="J42" s="18" t="n">
        <f aca="false">J41+I42</f>
        <v>0.989359881340529</v>
      </c>
    </row>
    <row r="43" customFormat="false" ht="26.1" hidden="false" customHeight="true" outlineLevel="0" collapsed="false">
      <c r="A43" s="15" t="s">
        <v>140</v>
      </c>
      <c r="B43" s="14" t="s">
        <v>30</v>
      </c>
      <c r="C43" s="14" t="s">
        <v>141</v>
      </c>
      <c r="D43" s="14" t="s">
        <v>347</v>
      </c>
      <c r="E43" s="16" t="s">
        <v>97</v>
      </c>
      <c r="F43" s="15" t="n">
        <v>2</v>
      </c>
      <c r="G43" s="15" t="n">
        <v>278.31</v>
      </c>
      <c r="H43" s="15" t="n">
        <v>556.62</v>
      </c>
      <c r="I43" s="18" t="n">
        <f aca="false">H43/$H$60</f>
        <v>0.00217555912420593</v>
      </c>
      <c r="J43" s="18" t="n">
        <f aca="false">J42+I43</f>
        <v>0.991535440464735</v>
      </c>
    </row>
    <row r="44" customFormat="false" ht="39" hidden="false" customHeight="true" outlineLevel="0" collapsed="false">
      <c r="A44" s="15" t="s">
        <v>228</v>
      </c>
      <c r="B44" s="14" t="s">
        <v>30</v>
      </c>
      <c r="C44" s="14" t="s">
        <v>229</v>
      </c>
      <c r="D44" s="14" t="s">
        <v>539</v>
      </c>
      <c r="E44" s="16" t="s">
        <v>24</v>
      </c>
      <c r="F44" s="15" t="n">
        <v>31</v>
      </c>
      <c r="G44" s="15" t="n">
        <v>12.28</v>
      </c>
      <c r="H44" s="15" t="n">
        <v>380.68</v>
      </c>
      <c r="I44" s="18" t="n">
        <f aca="false">H44/$H$60</f>
        <v>0.00148789451942567</v>
      </c>
      <c r="J44" s="18" t="n">
        <f aca="false">J43+I44</f>
        <v>0.993023334984161</v>
      </c>
    </row>
    <row r="45" customFormat="false" ht="26.1" hidden="false" customHeight="true" outlineLevel="0" collapsed="false">
      <c r="A45" s="15" t="s">
        <v>204</v>
      </c>
      <c r="B45" s="14" t="s">
        <v>30</v>
      </c>
      <c r="C45" s="14" t="s">
        <v>205</v>
      </c>
      <c r="D45" s="14" t="s">
        <v>534</v>
      </c>
      <c r="E45" s="16" t="s">
        <v>77</v>
      </c>
      <c r="F45" s="15" t="n">
        <v>100</v>
      </c>
      <c r="G45" s="15" t="n">
        <v>3.38</v>
      </c>
      <c r="H45" s="15" t="n">
        <v>338</v>
      </c>
      <c r="I45" s="18" t="n">
        <f aca="false">H45/$H$60</f>
        <v>0.00132107898383386</v>
      </c>
      <c r="J45" s="18" t="n">
        <f aca="false">J44+I45</f>
        <v>0.994344413967995</v>
      </c>
    </row>
    <row r="46" customFormat="false" ht="51.95" hidden="false" customHeight="true" outlineLevel="0" collapsed="false">
      <c r="A46" s="15" t="s">
        <v>117</v>
      </c>
      <c r="B46" s="14" t="s">
        <v>30</v>
      </c>
      <c r="C46" s="14" t="s">
        <v>118</v>
      </c>
      <c r="D46" s="14" t="s">
        <v>454</v>
      </c>
      <c r="E46" s="16" t="s">
        <v>49</v>
      </c>
      <c r="F46" s="15" t="n">
        <v>3.24</v>
      </c>
      <c r="G46" s="15" t="n">
        <v>91.43</v>
      </c>
      <c r="H46" s="15" t="n">
        <v>296.23</v>
      </c>
      <c r="I46" s="18" t="n">
        <f aca="false">H46/$H$60</f>
        <v>0.00115782019935238</v>
      </c>
      <c r="J46" s="18" t="n">
        <f aca="false">J45+I46</f>
        <v>0.995502234167347</v>
      </c>
    </row>
    <row r="47" customFormat="false" ht="26.1" hidden="false" customHeight="true" outlineLevel="0" collapsed="false">
      <c r="A47" s="15" t="s">
        <v>41</v>
      </c>
      <c r="B47" s="14" t="s">
        <v>22</v>
      </c>
      <c r="C47" s="14" t="s">
        <v>42</v>
      </c>
      <c r="D47" s="14" t="s">
        <v>342</v>
      </c>
      <c r="E47" s="16" t="s">
        <v>43</v>
      </c>
      <c r="F47" s="15" t="n">
        <v>3</v>
      </c>
      <c r="G47" s="15" t="n">
        <v>75.29</v>
      </c>
      <c r="H47" s="15" t="n">
        <v>225.87</v>
      </c>
      <c r="I47" s="18" t="n">
        <f aca="false">H47/$H$60</f>
        <v>0.000882816893723534</v>
      </c>
      <c r="J47" s="18" t="n">
        <f aca="false">J46+I47</f>
        <v>0.996385051061071</v>
      </c>
    </row>
    <row r="48" customFormat="false" ht="39" hidden="false" customHeight="true" outlineLevel="0" collapsed="false">
      <c r="A48" s="15" t="s">
        <v>145</v>
      </c>
      <c r="B48" s="14" t="s">
        <v>146</v>
      </c>
      <c r="C48" s="14" t="s">
        <v>147</v>
      </c>
      <c r="D48" s="14"/>
      <c r="E48" s="16" t="s">
        <v>66</v>
      </c>
      <c r="F48" s="15" t="n">
        <v>2</v>
      </c>
      <c r="G48" s="15" t="n">
        <v>111.53</v>
      </c>
      <c r="H48" s="15" t="n">
        <v>223.06</v>
      </c>
      <c r="I48" s="18" t="n">
        <f aca="false">H48/$H$60</f>
        <v>0.000871833958976277</v>
      </c>
      <c r="J48" s="18" t="n">
        <f aca="false">J47+I48</f>
        <v>0.997256885020047</v>
      </c>
    </row>
    <row r="49" customFormat="false" ht="39" hidden="false" customHeight="true" outlineLevel="0" collapsed="false">
      <c r="A49" s="15" t="s">
        <v>131</v>
      </c>
      <c r="B49" s="14" t="s">
        <v>30</v>
      </c>
      <c r="C49" s="14" t="s">
        <v>132</v>
      </c>
      <c r="D49" s="14" t="s">
        <v>347</v>
      </c>
      <c r="E49" s="16" t="s">
        <v>97</v>
      </c>
      <c r="F49" s="15" t="n">
        <v>0.4</v>
      </c>
      <c r="G49" s="15" t="n">
        <v>493.22</v>
      </c>
      <c r="H49" s="15" t="n">
        <v>197.28</v>
      </c>
      <c r="I49" s="18" t="n">
        <f aca="false">H49/$H$60</f>
        <v>0.000771072372576167</v>
      </c>
      <c r="J49" s="18" t="n">
        <f aca="false">J48+I49</f>
        <v>0.998027957392623</v>
      </c>
    </row>
    <row r="50" customFormat="false" ht="26.1" hidden="false" customHeight="true" outlineLevel="0" collapsed="false">
      <c r="A50" s="15" t="s">
        <v>128</v>
      </c>
      <c r="B50" s="14" t="s">
        <v>30</v>
      </c>
      <c r="C50" s="14" t="s">
        <v>129</v>
      </c>
      <c r="D50" s="14" t="s">
        <v>464</v>
      </c>
      <c r="E50" s="16" t="s">
        <v>97</v>
      </c>
      <c r="F50" s="15" t="n">
        <v>2</v>
      </c>
      <c r="G50" s="15" t="n">
        <v>80.52</v>
      </c>
      <c r="H50" s="15" t="n">
        <v>161.04</v>
      </c>
      <c r="I50" s="18" t="n">
        <f aca="false">H50/$H$60</f>
        <v>0.000629427690995874</v>
      </c>
      <c r="J50" s="18" t="n">
        <f aca="false">J49+I50</f>
        <v>0.998657385083619</v>
      </c>
    </row>
    <row r="51" customFormat="false" ht="26.1" hidden="false" customHeight="true" outlineLevel="0" collapsed="false">
      <c r="A51" s="15" t="s">
        <v>92</v>
      </c>
      <c r="B51" s="14" t="s">
        <v>30</v>
      </c>
      <c r="C51" s="14" t="s">
        <v>93</v>
      </c>
      <c r="D51" s="14" t="s">
        <v>297</v>
      </c>
      <c r="E51" s="16" t="s">
        <v>49</v>
      </c>
      <c r="F51" s="15" t="n">
        <v>36.74</v>
      </c>
      <c r="G51" s="15" t="n">
        <v>3.09</v>
      </c>
      <c r="H51" s="15" t="n">
        <v>113.52</v>
      </c>
      <c r="I51" s="18" t="n">
        <f aca="false">H51/$H$60</f>
        <v>0.000443694929718403</v>
      </c>
      <c r="J51" s="18" t="n">
        <f aca="false">J50+I51</f>
        <v>0.999101080013337</v>
      </c>
    </row>
    <row r="52" customFormat="false" ht="26.1" hidden="false" customHeight="true" outlineLevel="0" collapsed="false">
      <c r="A52" s="15" t="s">
        <v>87</v>
      </c>
      <c r="B52" s="14" t="s">
        <v>30</v>
      </c>
      <c r="C52" s="14" t="s">
        <v>88</v>
      </c>
      <c r="D52" s="14" t="s">
        <v>297</v>
      </c>
      <c r="E52" s="16" t="s">
        <v>77</v>
      </c>
      <c r="F52" s="15" t="n">
        <v>37.6</v>
      </c>
      <c r="G52" s="15" t="n">
        <v>2.41</v>
      </c>
      <c r="H52" s="15" t="n">
        <v>90.61</v>
      </c>
      <c r="I52" s="18" t="n">
        <f aca="false">H52/$H$60</f>
        <v>0.00035415078912777</v>
      </c>
      <c r="J52" s="18" t="n">
        <f aca="false">J51+I52</f>
        <v>0.999455230802465</v>
      </c>
    </row>
    <row r="53" customFormat="false" ht="26.1" hidden="false" customHeight="true" outlineLevel="0" collapsed="false">
      <c r="A53" s="15" t="s">
        <v>122</v>
      </c>
      <c r="B53" s="14" t="s">
        <v>30</v>
      </c>
      <c r="C53" s="14" t="s">
        <v>123</v>
      </c>
      <c r="D53" s="14" t="s">
        <v>297</v>
      </c>
      <c r="E53" s="16" t="s">
        <v>97</v>
      </c>
      <c r="F53" s="15" t="n">
        <v>0.529</v>
      </c>
      <c r="G53" s="15" t="n">
        <v>121.93</v>
      </c>
      <c r="H53" s="15" t="n">
        <v>64.5</v>
      </c>
      <c r="I53" s="18" t="n">
        <f aca="false">H53/$H$60</f>
        <v>0.000252099391885456</v>
      </c>
      <c r="J53" s="18" t="n">
        <f aca="false">J52+I53</f>
        <v>0.999707330194351</v>
      </c>
    </row>
    <row r="54" customFormat="false" ht="26.1" hidden="false" customHeight="true" outlineLevel="0" collapsed="false">
      <c r="A54" s="15" t="s">
        <v>225</v>
      </c>
      <c r="B54" s="14" t="s">
        <v>30</v>
      </c>
      <c r="C54" s="14" t="s">
        <v>226</v>
      </c>
      <c r="D54" s="14" t="s">
        <v>297</v>
      </c>
      <c r="E54" s="16" t="s">
        <v>24</v>
      </c>
      <c r="F54" s="15" t="n">
        <v>31</v>
      </c>
      <c r="G54" s="15" t="n">
        <v>1.18</v>
      </c>
      <c r="H54" s="15" t="n">
        <v>36.58</v>
      </c>
      <c r="I54" s="18" t="n">
        <f aca="false">H54/$H$60</f>
        <v>0.000142973577599535</v>
      </c>
      <c r="J54" s="18" t="n">
        <f aca="false">J53+I54</f>
        <v>0.99985030377195</v>
      </c>
    </row>
    <row r="55" customFormat="false" ht="26.1" hidden="false" customHeight="true" outlineLevel="0" collapsed="false">
      <c r="A55" s="15" t="s">
        <v>95</v>
      </c>
      <c r="B55" s="14" t="s">
        <v>30</v>
      </c>
      <c r="C55" s="14" t="s">
        <v>96</v>
      </c>
      <c r="D55" s="14" t="s">
        <v>297</v>
      </c>
      <c r="E55" s="16" t="s">
        <v>97</v>
      </c>
      <c r="F55" s="15" t="n">
        <v>0.486</v>
      </c>
      <c r="G55" s="15" t="n">
        <v>53.1</v>
      </c>
      <c r="H55" s="15" t="n">
        <v>25.8</v>
      </c>
      <c r="I55" s="18" t="n">
        <f aca="false">H55/$H$60</f>
        <v>0.000100839756754182</v>
      </c>
      <c r="J55" s="18" t="n">
        <f aca="false">J54+I55</f>
        <v>0.999951143528704</v>
      </c>
    </row>
    <row r="56" customFormat="false" ht="26.1" hidden="false" customHeight="true" outlineLevel="0" collapsed="false">
      <c r="A56" s="15" t="s">
        <v>125</v>
      </c>
      <c r="B56" s="14" t="s">
        <v>30</v>
      </c>
      <c r="C56" s="14" t="s">
        <v>126</v>
      </c>
      <c r="D56" s="14" t="s">
        <v>464</v>
      </c>
      <c r="E56" s="16" t="s">
        <v>49</v>
      </c>
      <c r="F56" s="15" t="n">
        <v>2.12</v>
      </c>
      <c r="G56" s="15" t="n">
        <v>5.91</v>
      </c>
      <c r="H56" s="15" t="n">
        <v>12.52</v>
      </c>
      <c r="I56" s="18" t="n">
        <f aca="false">H56/$H$60</f>
        <v>4.8934641649704E-005</v>
      </c>
      <c r="J56" s="18" t="n">
        <f aca="false">J55+I56</f>
        <v>1.00000007817035</v>
      </c>
    </row>
    <row r="57" customFormat="false" ht="14.25" hidden="false" customHeight="false" outlineLevel="0" collapsed="false">
      <c r="A57" s="24"/>
      <c r="B57" s="24"/>
      <c r="C57" s="24"/>
      <c r="D57" s="24"/>
      <c r="E57" s="24"/>
      <c r="F57" s="24"/>
      <c r="G57" s="24"/>
      <c r="H57" s="24"/>
      <c r="I57" s="24"/>
      <c r="J57" s="24"/>
    </row>
    <row r="58" customFormat="false" ht="14.25" hidden="false" customHeight="true" outlineLevel="0" collapsed="false">
      <c r="A58" s="25"/>
      <c r="B58" s="25"/>
      <c r="C58" s="25"/>
      <c r="D58" s="26"/>
      <c r="E58" s="27"/>
      <c r="F58" s="4" t="s">
        <v>239</v>
      </c>
      <c r="G58" s="4"/>
      <c r="H58" s="28" t="n">
        <v>193694.806571277</v>
      </c>
      <c r="I58" s="28"/>
      <c r="J58" s="28"/>
    </row>
    <row r="59" customFormat="false" ht="14.25" hidden="false" customHeight="true" outlineLevel="0" collapsed="false">
      <c r="A59" s="25"/>
      <c r="B59" s="25"/>
      <c r="C59" s="25"/>
      <c r="D59" s="26"/>
      <c r="E59" s="27"/>
      <c r="F59" s="4" t="s">
        <v>240</v>
      </c>
      <c r="G59" s="4"/>
      <c r="H59" s="28" t="n">
        <v>62156.6634287228</v>
      </c>
      <c r="I59" s="28"/>
      <c r="J59" s="28"/>
    </row>
    <row r="60" customFormat="false" ht="14.25" hidden="false" customHeight="true" outlineLevel="0" collapsed="false">
      <c r="A60" s="25"/>
      <c r="B60" s="25"/>
      <c r="C60" s="25"/>
      <c r="D60" s="26"/>
      <c r="E60" s="27"/>
      <c r="F60" s="4" t="s">
        <v>241</v>
      </c>
      <c r="G60" s="4"/>
      <c r="H60" s="28" t="n">
        <v>255851.47</v>
      </c>
      <c r="I60" s="28"/>
      <c r="J60" s="28"/>
    </row>
    <row r="61" customFormat="false" ht="60" hidden="false" customHeight="true" outlineLevel="0" collapsed="false">
      <c r="A61" s="29"/>
      <c r="B61" s="29"/>
      <c r="C61" s="29"/>
      <c r="D61" s="29"/>
      <c r="E61" s="29"/>
      <c r="F61" s="29"/>
      <c r="G61" s="29"/>
      <c r="H61" s="29"/>
      <c r="I61" s="29"/>
      <c r="J61" s="29"/>
    </row>
    <row r="62" customFormat="false" ht="69.95" hidden="false" customHeight="true" outlineLevel="0" collapsed="false">
      <c r="A62" s="31" t="s">
        <v>242</v>
      </c>
      <c r="B62" s="31"/>
      <c r="C62" s="31"/>
      <c r="D62" s="31"/>
      <c r="E62" s="31"/>
      <c r="F62" s="31"/>
      <c r="G62" s="31"/>
      <c r="H62" s="31"/>
      <c r="I62" s="31"/>
      <c r="J62" s="31"/>
    </row>
  </sheetData>
  <mergeCells count="15">
    <mergeCell ref="E1:G1"/>
    <mergeCell ref="H1:J1"/>
    <mergeCell ref="E2:G2"/>
    <mergeCell ref="H2:J2"/>
    <mergeCell ref="A3:J3"/>
    <mergeCell ref="A58:C58"/>
    <mergeCell ref="F58:G58"/>
    <mergeCell ref="H58:J58"/>
    <mergeCell ref="A59:C59"/>
    <mergeCell ref="F59:G59"/>
    <mergeCell ref="H59:J59"/>
    <mergeCell ref="A60:C60"/>
    <mergeCell ref="F60:G60"/>
    <mergeCell ref="H60:J60"/>
    <mergeCell ref="A62:J62"/>
  </mergeCells>
  <printOptions headings="false" gridLines="false" gridLinesSet="true" horizontalCentered="false" verticalCentered="false"/>
  <pageMargins left="0.5" right="0.5" top="1" bottom="1" header="0.5" footer="0.5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>&amp;L &amp;CDacon Engenharia
CNPJ: 02.511.240/0001-86 </oddHeader>
    <oddFooter>&amp;L &amp;CAvenida Dom Pedro II Sala 904 - Centro - João Pessoa / PB
83 - 3566.7514 99903.7514 / daconprojetos@hotmail.com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O189"/>
  <sheetViews>
    <sheetView showFormulas="false" showGridLines="true" showRowColHeaders="true" showZeros="true" rightToLeft="false" tabSelected="false" showOutlineSymbols="false" defaultGridColor="true" view="normal" topLeftCell="A1" colorId="64" zoomScale="85" zoomScaleNormal="85" zoomScalePageLayoutView="100" workbookViewId="0">
      <selection pane="topLeft" activeCell="A3" activeCellId="0" sqref="A3"/>
    </sheetView>
  </sheetViews>
  <sheetFormatPr defaultColWidth="8.609375" defaultRowHeight="14.25" zeroHeight="false" outlineLevelRow="0" outlineLevelCol="0"/>
  <cols>
    <col collapsed="false" customWidth="true" hidden="false" outlineLevel="0" max="2" min="1" style="0" width="10"/>
    <col collapsed="false" customWidth="true" hidden="false" outlineLevel="0" max="3" min="3" style="0" width="60"/>
    <col collapsed="false" customWidth="true" hidden="false" outlineLevel="0" max="4" min="4" style="0" width="25"/>
    <col collapsed="false" customWidth="true" hidden="false" outlineLevel="0" max="5" min="5" style="0" width="10"/>
    <col collapsed="false" customWidth="true" hidden="false" outlineLevel="0" max="15" min="6" style="0" width="13"/>
  </cols>
  <sheetData>
    <row r="1" customFormat="false" ht="15" hidden="false" customHeight="true" outlineLevel="0" collapsed="false">
      <c r="A1" s="1"/>
      <c r="B1" s="1"/>
      <c r="C1" s="1" t="s">
        <v>0</v>
      </c>
      <c r="D1" s="1" t="s">
        <v>1</v>
      </c>
      <c r="E1" s="2" t="s">
        <v>2</v>
      </c>
      <c r="F1" s="2"/>
      <c r="G1" s="2"/>
      <c r="H1" s="2" t="s">
        <v>3</v>
      </c>
      <c r="I1" s="2"/>
      <c r="J1" s="2"/>
      <c r="K1" s="2"/>
      <c r="L1" s="2"/>
      <c r="M1" s="2"/>
      <c r="N1" s="2"/>
      <c r="O1" s="2"/>
    </row>
    <row r="2" customFormat="false" ht="409.5" hidden="false" customHeight="true" outlineLevel="0" collapsed="false">
      <c r="A2" s="3"/>
      <c r="B2" s="3"/>
      <c r="C2" s="3" t="s">
        <v>4</v>
      </c>
      <c r="D2" s="3" t="s">
        <v>5</v>
      </c>
      <c r="E2" s="4" t="s">
        <v>243</v>
      </c>
      <c r="F2" s="4"/>
      <c r="G2" s="4"/>
      <c r="H2" s="4" t="s">
        <v>6</v>
      </c>
      <c r="I2" s="4"/>
      <c r="J2" s="4"/>
      <c r="K2" s="4"/>
      <c r="L2" s="4"/>
      <c r="M2" s="4"/>
      <c r="N2" s="4"/>
      <c r="O2" s="4"/>
    </row>
    <row r="3" customFormat="false" ht="15" hidden="false" customHeight="true" outlineLevel="0" collapsed="false">
      <c r="A3" s="6" t="s">
        <v>805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customFormat="false" ht="20.1" hidden="false" customHeight="true" outlineLevel="0" collapsed="false">
      <c r="A4" s="8" t="s">
        <v>9</v>
      </c>
      <c r="B4" s="7" t="s">
        <v>10</v>
      </c>
      <c r="C4" s="7" t="s">
        <v>11</v>
      </c>
      <c r="D4" s="7" t="s">
        <v>294</v>
      </c>
      <c r="E4" s="9" t="s">
        <v>12</v>
      </c>
      <c r="F4" s="9" t="s">
        <v>490</v>
      </c>
      <c r="G4" s="9"/>
      <c r="H4" s="9" t="s">
        <v>806</v>
      </c>
      <c r="I4" s="9"/>
      <c r="J4" s="9" t="s">
        <v>16</v>
      </c>
      <c r="K4" s="9"/>
      <c r="L4" s="9"/>
      <c r="M4" s="8" t="s">
        <v>807</v>
      </c>
      <c r="N4" s="8" t="s">
        <v>808</v>
      </c>
      <c r="O4" s="8" t="s">
        <v>809</v>
      </c>
    </row>
    <row r="5" customFormat="false" ht="20.1" hidden="false" customHeight="true" outlineLevel="0" collapsed="false">
      <c r="A5" s="8"/>
      <c r="B5" s="7"/>
      <c r="C5" s="7"/>
      <c r="D5" s="7"/>
      <c r="E5" s="9"/>
      <c r="F5" s="8" t="s">
        <v>494</v>
      </c>
      <c r="G5" s="8" t="s">
        <v>495</v>
      </c>
      <c r="H5" s="8" t="s">
        <v>494</v>
      </c>
      <c r="I5" s="8" t="s">
        <v>495</v>
      </c>
      <c r="J5" s="8" t="s">
        <v>494</v>
      </c>
      <c r="K5" s="8" t="s">
        <v>495</v>
      </c>
      <c r="L5" s="8" t="s">
        <v>810</v>
      </c>
      <c r="M5" s="8"/>
      <c r="N5" s="8"/>
      <c r="O5" s="8"/>
    </row>
    <row r="6" customFormat="false" ht="24" hidden="false" customHeight="true" outlineLevel="0" collapsed="false">
      <c r="A6" s="49" t="s">
        <v>326</v>
      </c>
      <c r="B6" s="48" t="s">
        <v>30</v>
      </c>
      <c r="C6" s="48" t="s">
        <v>327</v>
      </c>
      <c r="D6" s="48" t="s">
        <v>314</v>
      </c>
      <c r="E6" s="50" t="s">
        <v>36</v>
      </c>
      <c r="F6" s="49" t="s">
        <v>811</v>
      </c>
      <c r="G6" s="49"/>
      <c r="H6" s="49" t="s">
        <v>812</v>
      </c>
      <c r="I6" s="49"/>
      <c r="J6" s="49" t="s">
        <v>813</v>
      </c>
      <c r="K6" s="49"/>
      <c r="L6" s="52" t="n">
        <v>29704.224</v>
      </c>
      <c r="M6" s="49" t="s">
        <v>814</v>
      </c>
      <c r="N6" s="52" t="n">
        <v>29704.224</v>
      </c>
      <c r="O6" s="49" t="s">
        <v>814</v>
      </c>
    </row>
    <row r="7" customFormat="false" ht="24" hidden="false" customHeight="true" outlineLevel="0" collapsed="false">
      <c r="A7" s="49" t="s">
        <v>815</v>
      </c>
      <c r="B7" s="48" t="s">
        <v>30</v>
      </c>
      <c r="C7" s="48" t="s">
        <v>816</v>
      </c>
      <c r="D7" s="48" t="s">
        <v>321</v>
      </c>
      <c r="E7" s="50" t="s">
        <v>170</v>
      </c>
      <c r="F7" s="49" t="s">
        <v>817</v>
      </c>
      <c r="G7" s="49"/>
      <c r="H7" s="49" t="s">
        <v>818</v>
      </c>
      <c r="I7" s="49"/>
      <c r="J7" s="49" t="s">
        <v>819</v>
      </c>
      <c r="K7" s="49"/>
      <c r="L7" s="52" t="n">
        <v>17673.99</v>
      </c>
      <c r="M7" s="49" t="s">
        <v>820</v>
      </c>
      <c r="N7" s="52" t="n">
        <v>47378.214</v>
      </c>
      <c r="O7" s="49" t="s">
        <v>821</v>
      </c>
    </row>
    <row r="8" customFormat="false" ht="24" hidden="false" customHeight="true" outlineLevel="0" collapsed="false">
      <c r="A8" s="49" t="s">
        <v>540</v>
      </c>
      <c r="B8" s="48" t="s">
        <v>22</v>
      </c>
      <c r="C8" s="48" t="s">
        <v>541</v>
      </c>
      <c r="D8" s="48" t="s">
        <v>321</v>
      </c>
      <c r="E8" s="50" t="s">
        <v>66</v>
      </c>
      <c r="F8" s="49" t="s">
        <v>822</v>
      </c>
      <c r="G8" s="49"/>
      <c r="H8" s="49" t="s">
        <v>823</v>
      </c>
      <c r="I8" s="49"/>
      <c r="J8" s="49" t="s">
        <v>824</v>
      </c>
      <c r="K8" s="49"/>
      <c r="L8" s="52" t="n">
        <v>16226.28</v>
      </c>
      <c r="M8" s="49" t="s">
        <v>825</v>
      </c>
      <c r="N8" s="52" t="n">
        <v>63604.494</v>
      </c>
      <c r="O8" s="49" t="s">
        <v>826</v>
      </c>
    </row>
    <row r="9" customFormat="false" ht="24" hidden="false" customHeight="true" outlineLevel="0" collapsed="false">
      <c r="A9" s="49" t="s">
        <v>827</v>
      </c>
      <c r="B9" s="48" t="s">
        <v>30</v>
      </c>
      <c r="C9" s="48" t="s">
        <v>828</v>
      </c>
      <c r="D9" s="48" t="s">
        <v>314</v>
      </c>
      <c r="E9" s="50" t="s">
        <v>36</v>
      </c>
      <c r="F9" s="49" t="s">
        <v>829</v>
      </c>
      <c r="G9" s="49"/>
      <c r="H9" s="49" t="s">
        <v>830</v>
      </c>
      <c r="I9" s="49"/>
      <c r="J9" s="49" t="s">
        <v>831</v>
      </c>
      <c r="K9" s="49"/>
      <c r="L9" s="52" t="n">
        <v>15398.975867094</v>
      </c>
      <c r="M9" s="49" t="s">
        <v>832</v>
      </c>
      <c r="N9" s="52" t="n">
        <v>79003.4698671</v>
      </c>
      <c r="O9" s="49" t="s">
        <v>833</v>
      </c>
    </row>
    <row r="10" customFormat="false" ht="24" hidden="false" customHeight="true" outlineLevel="0" collapsed="false">
      <c r="A10" s="49" t="s">
        <v>312</v>
      </c>
      <c r="B10" s="48" t="s">
        <v>30</v>
      </c>
      <c r="C10" s="48" t="s">
        <v>313</v>
      </c>
      <c r="D10" s="48" t="s">
        <v>314</v>
      </c>
      <c r="E10" s="50" t="s">
        <v>32</v>
      </c>
      <c r="F10" s="49" t="s">
        <v>834</v>
      </c>
      <c r="G10" s="49"/>
      <c r="H10" s="49" t="s">
        <v>835</v>
      </c>
      <c r="I10" s="49"/>
      <c r="J10" s="49" t="s">
        <v>836</v>
      </c>
      <c r="K10" s="49"/>
      <c r="L10" s="52" t="n">
        <v>11152.680957</v>
      </c>
      <c r="M10" s="49" t="s">
        <v>837</v>
      </c>
      <c r="N10" s="52" t="n">
        <v>90156.1508241</v>
      </c>
      <c r="O10" s="49" t="s">
        <v>838</v>
      </c>
    </row>
    <row r="11" customFormat="false" ht="26.1" hidden="false" customHeight="true" outlineLevel="0" collapsed="false">
      <c r="A11" s="49" t="s">
        <v>586</v>
      </c>
      <c r="B11" s="48" t="s">
        <v>30</v>
      </c>
      <c r="C11" s="48" t="s">
        <v>587</v>
      </c>
      <c r="D11" s="48" t="s">
        <v>321</v>
      </c>
      <c r="E11" s="50" t="s">
        <v>49</v>
      </c>
      <c r="F11" s="49" t="s">
        <v>839</v>
      </c>
      <c r="G11" s="49"/>
      <c r="H11" s="49" t="s">
        <v>840</v>
      </c>
      <c r="I11" s="49"/>
      <c r="J11" s="49" t="s">
        <v>841</v>
      </c>
      <c r="K11" s="49"/>
      <c r="L11" s="52" t="n">
        <v>9761.795676</v>
      </c>
      <c r="M11" s="49" t="s">
        <v>842</v>
      </c>
      <c r="N11" s="52" t="n">
        <v>99917.9465001</v>
      </c>
      <c r="O11" s="49" t="s">
        <v>843</v>
      </c>
    </row>
    <row r="12" customFormat="false" ht="24" hidden="false" customHeight="true" outlineLevel="0" collapsed="false">
      <c r="A12" s="49" t="s">
        <v>340</v>
      </c>
      <c r="B12" s="48" t="s">
        <v>30</v>
      </c>
      <c r="C12" s="48" t="s">
        <v>341</v>
      </c>
      <c r="D12" s="48" t="s">
        <v>314</v>
      </c>
      <c r="E12" s="50" t="s">
        <v>36</v>
      </c>
      <c r="F12" s="49" t="s">
        <v>844</v>
      </c>
      <c r="G12" s="49"/>
      <c r="H12" s="49" t="s">
        <v>845</v>
      </c>
      <c r="I12" s="49"/>
      <c r="J12" s="49" t="s">
        <v>846</v>
      </c>
      <c r="K12" s="49"/>
      <c r="L12" s="52" t="n">
        <v>9294.393696</v>
      </c>
      <c r="M12" s="49" t="s">
        <v>847</v>
      </c>
      <c r="N12" s="52" t="n">
        <v>109212.3401961</v>
      </c>
      <c r="O12" s="49" t="s">
        <v>848</v>
      </c>
    </row>
    <row r="13" customFormat="false" ht="24" hidden="false" customHeight="true" outlineLevel="0" collapsed="false">
      <c r="A13" s="49" t="s">
        <v>849</v>
      </c>
      <c r="B13" s="48" t="s">
        <v>30</v>
      </c>
      <c r="C13" s="48" t="s">
        <v>850</v>
      </c>
      <c r="D13" s="48" t="s">
        <v>314</v>
      </c>
      <c r="E13" s="50" t="s">
        <v>36</v>
      </c>
      <c r="F13" s="49" t="s">
        <v>851</v>
      </c>
      <c r="G13" s="49"/>
      <c r="H13" s="49" t="s">
        <v>852</v>
      </c>
      <c r="I13" s="49"/>
      <c r="J13" s="49" t="s">
        <v>853</v>
      </c>
      <c r="K13" s="49"/>
      <c r="L13" s="52" t="n">
        <v>6670.536900188</v>
      </c>
      <c r="M13" s="49" t="s">
        <v>854</v>
      </c>
      <c r="N13" s="52" t="n">
        <v>115882.8770963</v>
      </c>
      <c r="O13" s="49" t="s">
        <v>855</v>
      </c>
    </row>
    <row r="14" customFormat="false" ht="24" hidden="false" customHeight="true" outlineLevel="0" collapsed="false">
      <c r="A14" s="49" t="s">
        <v>550</v>
      </c>
      <c r="B14" s="48" t="s">
        <v>30</v>
      </c>
      <c r="C14" s="48" t="s">
        <v>551</v>
      </c>
      <c r="D14" s="48" t="s">
        <v>321</v>
      </c>
      <c r="E14" s="50" t="s">
        <v>483</v>
      </c>
      <c r="F14" s="49" t="s">
        <v>856</v>
      </c>
      <c r="G14" s="49"/>
      <c r="H14" s="49" t="s">
        <v>857</v>
      </c>
      <c r="I14" s="49"/>
      <c r="J14" s="49" t="s">
        <v>858</v>
      </c>
      <c r="K14" s="49"/>
      <c r="L14" s="52" t="n">
        <v>6580.13928</v>
      </c>
      <c r="M14" s="49" t="s">
        <v>859</v>
      </c>
      <c r="N14" s="52" t="n">
        <v>122463.0163763</v>
      </c>
      <c r="O14" s="49" t="s">
        <v>860</v>
      </c>
    </row>
    <row r="15" customFormat="false" ht="39" hidden="false" customHeight="true" outlineLevel="0" collapsed="false">
      <c r="A15" s="49" t="s">
        <v>390</v>
      </c>
      <c r="B15" s="48" t="s">
        <v>30</v>
      </c>
      <c r="C15" s="48" t="s">
        <v>391</v>
      </c>
      <c r="D15" s="48" t="s">
        <v>300</v>
      </c>
      <c r="E15" s="50" t="s">
        <v>392</v>
      </c>
      <c r="F15" s="49" t="s">
        <v>861</v>
      </c>
      <c r="G15" s="49"/>
      <c r="H15" s="49" t="s">
        <v>862</v>
      </c>
      <c r="I15" s="49"/>
      <c r="J15" s="49" t="s">
        <v>863</v>
      </c>
      <c r="K15" s="49"/>
      <c r="L15" s="52" t="n">
        <v>5711.8446</v>
      </c>
      <c r="M15" s="49" t="s">
        <v>864</v>
      </c>
      <c r="N15" s="52" t="n">
        <v>128174.8609763</v>
      </c>
      <c r="O15" s="49" t="s">
        <v>865</v>
      </c>
    </row>
    <row r="16" customFormat="false" ht="26.1" hidden="false" customHeight="true" outlineLevel="0" collapsed="false">
      <c r="A16" s="49" t="s">
        <v>577</v>
      </c>
      <c r="B16" s="48" t="s">
        <v>30</v>
      </c>
      <c r="C16" s="48" t="s">
        <v>578</v>
      </c>
      <c r="D16" s="48" t="s">
        <v>321</v>
      </c>
      <c r="E16" s="50" t="s">
        <v>49</v>
      </c>
      <c r="F16" s="49" t="s">
        <v>866</v>
      </c>
      <c r="G16" s="49"/>
      <c r="H16" s="49" t="s">
        <v>867</v>
      </c>
      <c r="I16" s="49"/>
      <c r="J16" s="49" t="s">
        <v>868</v>
      </c>
      <c r="K16" s="49"/>
      <c r="L16" s="52" t="n">
        <v>5579.4</v>
      </c>
      <c r="M16" s="49" t="s">
        <v>869</v>
      </c>
      <c r="N16" s="52" t="n">
        <v>133754.2609763</v>
      </c>
      <c r="O16" s="49" t="s">
        <v>870</v>
      </c>
    </row>
    <row r="17" customFormat="false" ht="26.1" hidden="false" customHeight="true" outlineLevel="0" collapsed="false">
      <c r="A17" s="49" t="s">
        <v>444</v>
      </c>
      <c r="B17" s="48" t="s">
        <v>30</v>
      </c>
      <c r="C17" s="48" t="s">
        <v>445</v>
      </c>
      <c r="D17" s="48" t="s">
        <v>321</v>
      </c>
      <c r="E17" s="50" t="s">
        <v>170</v>
      </c>
      <c r="F17" s="49" t="s">
        <v>871</v>
      </c>
      <c r="G17" s="49"/>
      <c r="H17" s="49" t="s">
        <v>872</v>
      </c>
      <c r="I17" s="49"/>
      <c r="J17" s="49" t="s">
        <v>873</v>
      </c>
      <c r="K17" s="49"/>
      <c r="L17" s="52" t="n">
        <v>5009.1942</v>
      </c>
      <c r="M17" s="49" t="s">
        <v>874</v>
      </c>
      <c r="N17" s="52" t="n">
        <v>138763.4551763</v>
      </c>
      <c r="O17" s="49" t="s">
        <v>875</v>
      </c>
    </row>
    <row r="18" customFormat="false" ht="24" hidden="false" customHeight="true" outlineLevel="0" collapsed="false">
      <c r="A18" s="49" t="s">
        <v>330</v>
      </c>
      <c r="B18" s="48" t="s">
        <v>30</v>
      </c>
      <c r="C18" s="48" t="s">
        <v>331</v>
      </c>
      <c r="D18" s="48" t="s">
        <v>332</v>
      </c>
      <c r="E18" s="50" t="s">
        <v>36</v>
      </c>
      <c r="F18" s="49" t="s">
        <v>876</v>
      </c>
      <c r="G18" s="49"/>
      <c r="H18" s="49" t="s">
        <v>877</v>
      </c>
      <c r="I18" s="49"/>
      <c r="J18" s="49" t="s">
        <v>878</v>
      </c>
      <c r="K18" s="49"/>
      <c r="L18" s="52" t="n">
        <v>4791.4207167</v>
      </c>
      <c r="M18" s="49" t="s">
        <v>879</v>
      </c>
      <c r="N18" s="52" t="n">
        <v>143554.875893</v>
      </c>
      <c r="O18" s="49" t="s">
        <v>880</v>
      </c>
    </row>
    <row r="19" customFormat="false" ht="26.1" hidden="false" customHeight="true" outlineLevel="0" collapsed="false">
      <c r="A19" s="49" t="s">
        <v>439</v>
      </c>
      <c r="B19" s="48" t="s">
        <v>237</v>
      </c>
      <c r="C19" s="48" t="s">
        <v>440</v>
      </c>
      <c r="D19" s="48" t="s">
        <v>321</v>
      </c>
      <c r="E19" s="50" t="s">
        <v>441</v>
      </c>
      <c r="F19" s="49" t="s">
        <v>881</v>
      </c>
      <c r="G19" s="49"/>
      <c r="H19" s="49" t="s">
        <v>882</v>
      </c>
      <c r="I19" s="49"/>
      <c r="J19" s="49" t="s">
        <v>883</v>
      </c>
      <c r="K19" s="49"/>
      <c r="L19" s="52" t="n">
        <v>4446.8178</v>
      </c>
      <c r="M19" s="49" t="s">
        <v>884</v>
      </c>
      <c r="N19" s="52" t="n">
        <v>148001.693693</v>
      </c>
      <c r="O19" s="49" t="s">
        <v>885</v>
      </c>
    </row>
    <row r="20" customFormat="false" ht="24" hidden="false" customHeight="true" outlineLevel="0" collapsed="false">
      <c r="A20" s="49" t="s">
        <v>518</v>
      </c>
      <c r="B20" s="48" t="s">
        <v>30</v>
      </c>
      <c r="C20" s="48" t="s">
        <v>519</v>
      </c>
      <c r="D20" s="48" t="s">
        <v>321</v>
      </c>
      <c r="E20" s="50" t="s">
        <v>170</v>
      </c>
      <c r="F20" s="49" t="s">
        <v>886</v>
      </c>
      <c r="G20" s="49"/>
      <c r="H20" s="49" t="s">
        <v>887</v>
      </c>
      <c r="I20" s="49"/>
      <c r="J20" s="49" t="s">
        <v>888</v>
      </c>
      <c r="K20" s="49"/>
      <c r="L20" s="52" t="n">
        <v>4268.31</v>
      </c>
      <c r="M20" s="49" t="s">
        <v>889</v>
      </c>
      <c r="N20" s="52" t="n">
        <v>152270.003693</v>
      </c>
      <c r="O20" s="49" t="s">
        <v>890</v>
      </c>
    </row>
    <row r="21" customFormat="false" ht="26.1" hidden="false" customHeight="true" outlineLevel="0" collapsed="false">
      <c r="A21" s="49" t="s">
        <v>559</v>
      </c>
      <c r="B21" s="48" t="s">
        <v>30</v>
      </c>
      <c r="C21" s="48" t="s">
        <v>560</v>
      </c>
      <c r="D21" s="48" t="s">
        <v>321</v>
      </c>
      <c r="E21" s="50" t="s">
        <v>49</v>
      </c>
      <c r="F21" s="49" t="s">
        <v>891</v>
      </c>
      <c r="G21" s="49"/>
      <c r="H21" s="49" t="s">
        <v>892</v>
      </c>
      <c r="I21" s="49"/>
      <c r="J21" s="49" t="s">
        <v>893</v>
      </c>
      <c r="K21" s="49"/>
      <c r="L21" s="52" t="n">
        <v>4226.006178</v>
      </c>
      <c r="M21" s="49" t="s">
        <v>894</v>
      </c>
      <c r="N21" s="52" t="n">
        <v>156496.009871</v>
      </c>
      <c r="O21" s="49" t="s">
        <v>895</v>
      </c>
    </row>
    <row r="22" customFormat="false" ht="24" hidden="false" customHeight="true" outlineLevel="0" collapsed="false">
      <c r="A22" s="49" t="s">
        <v>896</v>
      </c>
      <c r="B22" s="48" t="s">
        <v>30</v>
      </c>
      <c r="C22" s="48" t="s">
        <v>897</v>
      </c>
      <c r="D22" s="48" t="s">
        <v>314</v>
      </c>
      <c r="E22" s="50" t="s">
        <v>36</v>
      </c>
      <c r="F22" s="49" t="s">
        <v>898</v>
      </c>
      <c r="G22" s="49"/>
      <c r="H22" s="49" t="s">
        <v>852</v>
      </c>
      <c r="I22" s="49"/>
      <c r="J22" s="49" t="s">
        <v>899</v>
      </c>
      <c r="K22" s="49"/>
      <c r="L22" s="52" t="n">
        <v>4140.133657028</v>
      </c>
      <c r="M22" s="49" t="s">
        <v>900</v>
      </c>
      <c r="N22" s="52" t="n">
        <v>160636.143528</v>
      </c>
      <c r="O22" s="49" t="s">
        <v>901</v>
      </c>
    </row>
    <row r="23" customFormat="false" ht="24" hidden="false" customHeight="true" outlineLevel="0" collapsed="false">
      <c r="A23" s="49" t="s">
        <v>902</v>
      </c>
      <c r="B23" s="48" t="s">
        <v>30</v>
      </c>
      <c r="C23" s="48" t="s">
        <v>903</v>
      </c>
      <c r="D23" s="48" t="s">
        <v>314</v>
      </c>
      <c r="E23" s="50" t="s">
        <v>36</v>
      </c>
      <c r="F23" s="49" t="s">
        <v>904</v>
      </c>
      <c r="G23" s="49"/>
      <c r="H23" s="49" t="s">
        <v>905</v>
      </c>
      <c r="I23" s="49"/>
      <c r="J23" s="49" t="s">
        <v>906</v>
      </c>
      <c r="K23" s="49"/>
      <c r="L23" s="52" t="n">
        <v>3758.13573948</v>
      </c>
      <c r="M23" s="49" t="s">
        <v>907</v>
      </c>
      <c r="N23" s="52" t="n">
        <v>164394.2792675</v>
      </c>
      <c r="O23" s="49" t="s">
        <v>908</v>
      </c>
    </row>
    <row r="24" customFormat="false" ht="24" hidden="false" customHeight="true" outlineLevel="0" collapsed="false">
      <c r="A24" s="49" t="s">
        <v>909</v>
      </c>
      <c r="B24" s="48" t="s">
        <v>30</v>
      </c>
      <c r="C24" s="48" t="s">
        <v>910</v>
      </c>
      <c r="D24" s="48" t="s">
        <v>314</v>
      </c>
      <c r="E24" s="50" t="s">
        <v>36</v>
      </c>
      <c r="F24" s="49" t="s">
        <v>911</v>
      </c>
      <c r="G24" s="49"/>
      <c r="H24" s="49" t="s">
        <v>912</v>
      </c>
      <c r="I24" s="49"/>
      <c r="J24" s="49" t="s">
        <v>913</v>
      </c>
      <c r="K24" s="49"/>
      <c r="L24" s="52" t="n">
        <v>3535.243047772</v>
      </c>
      <c r="M24" s="49" t="s">
        <v>914</v>
      </c>
      <c r="N24" s="52" t="n">
        <v>167929.5223153</v>
      </c>
      <c r="O24" s="49" t="s">
        <v>915</v>
      </c>
    </row>
    <row r="25" customFormat="false" ht="24" hidden="false" customHeight="true" outlineLevel="0" collapsed="false">
      <c r="A25" s="49" t="s">
        <v>916</v>
      </c>
      <c r="B25" s="48" t="s">
        <v>30</v>
      </c>
      <c r="C25" s="48" t="s">
        <v>917</v>
      </c>
      <c r="D25" s="48" t="s">
        <v>314</v>
      </c>
      <c r="E25" s="50" t="s">
        <v>36</v>
      </c>
      <c r="F25" s="49" t="s">
        <v>918</v>
      </c>
      <c r="G25" s="49"/>
      <c r="H25" s="49" t="s">
        <v>905</v>
      </c>
      <c r="I25" s="49"/>
      <c r="J25" s="49" t="s">
        <v>919</v>
      </c>
      <c r="K25" s="49"/>
      <c r="L25" s="52" t="n">
        <v>3490.249496175</v>
      </c>
      <c r="M25" s="49" t="s">
        <v>920</v>
      </c>
      <c r="N25" s="52" t="n">
        <v>171419.7718115</v>
      </c>
      <c r="O25" s="49" t="s">
        <v>921</v>
      </c>
    </row>
    <row r="26" customFormat="false" ht="39" hidden="false" customHeight="true" outlineLevel="0" collapsed="false">
      <c r="A26" s="49" t="s">
        <v>412</v>
      </c>
      <c r="B26" s="48" t="s">
        <v>30</v>
      </c>
      <c r="C26" s="48" t="s">
        <v>413</v>
      </c>
      <c r="D26" s="48" t="s">
        <v>321</v>
      </c>
      <c r="E26" s="50" t="s">
        <v>24</v>
      </c>
      <c r="F26" s="49" t="s">
        <v>881</v>
      </c>
      <c r="G26" s="49"/>
      <c r="H26" s="49" t="s">
        <v>922</v>
      </c>
      <c r="I26" s="49"/>
      <c r="J26" s="49" t="s">
        <v>923</v>
      </c>
      <c r="K26" s="49"/>
      <c r="L26" s="52" t="n">
        <v>2838.909</v>
      </c>
      <c r="M26" s="49" t="s">
        <v>924</v>
      </c>
      <c r="N26" s="52" t="n">
        <v>174258.6808115</v>
      </c>
      <c r="O26" s="49" t="s">
        <v>925</v>
      </c>
    </row>
    <row r="27" customFormat="false" ht="24" hidden="false" customHeight="true" outlineLevel="0" collapsed="false">
      <c r="A27" s="49" t="s">
        <v>926</v>
      </c>
      <c r="B27" s="48" t="s">
        <v>30</v>
      </c>
      <c r="C27" s="48" t="s">
        <v>927</v>
      </c>
      <c r="D27" s="48" t="s">
        <v>928</v>
      </c>
      <c r="E27" s="50" t="s">
        <v>36</v>
      </c>
      <c r="F27" s="49" t="s">
        <v>929</v>
      </c>
      <c r="G27" s="49"/>
      <c r="H27" s="49" t="s">
        <v>930</v>
      </c>
      <c r="I27" s="49"/>
      <c r="J27" s="49" t="s">
        <v>931</v>
      </c>
      <c r="K27" s="49"/>
      <c r="L27" s="52" t="n">
        <v>2760.96645391</v>
      </c>
      <c r="M27" s="49" t="s">
        <v>932</v>
      </c>
      <c r="N27" s="52" t="n">
        <v>177019.6472654</v>
      </c>
      <c r="O27" s="49" t="s">
        <v>933</v>
      </c>
    </row>
    <row r="28" customFormat="false" ht="26.1" hidden="false" customHeight="true" outlineLevel="0" collapsed="false">
      <c r="A28" s="49" t="s">
        <v>430</v>
      </c>
      <c r="B28" s="48" t="s">
        <v>30</v>
      </c>
      <c r="C28" s="48" t="s">
        <v>431</v>
      </c>
      <c r="D28" s="48" t="s">
        <v>321</v>
      </c>
      <c r="E28" s="50" t="s">
        <v>77</v>
      </c>
      <c r="F28" s="49" t="s">
        <v>934</v>
      </c>
      <c r="G28" s="49"/>
      <c r="H28" s="49" t="s">
        <v>935</v>
      </c>
      <c r="I28" s="49"/>
      <c r="J28" s="49" t="s">
        <v>936</v>
      </c>
      <c r="K28" s="49"/>
      <c r="L28" s="52" t="n">
        <v>2652.7684878</v>
      </c>
      <c r="M28" s="49" t="s">
        <v>937</v>
      </c>
      <c r="N28" s="52" t="n">
        <v>179672.4157532</v>
      </c>
      <c r="O28" s="49" t="s">
        <v>938</v>
      </c>
    </row>
    <row r="29" customFormat="false" ht="24" hidden="false" customHeight="true" outlineLevel="0" collapsed="false">
      <c r="A29" s="49" t="s">
        <v>939</v>
      </c>
      <c r="B29" s="48" t="s">
        <v>30</v>
      </c>
      <c r="C29" s="48" t="s">
        <v>940</v>
      </c>
      <c r="D29" s="48" t="s">
        <v>314</v>
      </c>
      <c r="E29" s="50" t="s">
        <v>36</v>
      </c>
      <c r="F29" s="49" t="s">
        <v>941</v>
      </c>
      <c r="G29" s="49"/>
      <c r="H29" s="49" t="s">
        <v>942</v>
      </c>
      <c r="I29" s="49"/>
      <c r="J29" s="49" t="s">
        <v>943</v>
      </c>
      <c r="K29" s="49"/>
      <c r="L29" s="52" t="n">
        <v>2592.17750673</v>
      </c>
      <c r="M29" s="49" t="s">
        <v>944</v>
      </c>
      <c r="N29" s="52" t="n">
        <v>182264.5932599</v>
      </c>
      <c r="O29" s="49" t="s">
        <v>945</v>
      </c>
    </row>
    <row r="30" customFormat="false" ht="24" hidden="false" customHeight="true" outlineLevel="0" collapsed="false">
      <c r="A30" s="49" t="s">
        <v>946</v>
      </c>
      <c r="B30" s="48" t="s">
        <v>30</v>
      </c>
      <c r="C30" s="48" t="s">
        <v>947</v>
      </c>
      <c r="D30" s="48" t="s">
        <v>321</v>
      </c>
      <c r="E30" s="50" t="s">
        <v>483</v>
      </c>
      <c r="F30" s="49" t="s">
        <v>948</v>
      </c>
      <c r="G30" s="49"/>
      <c r="H30" s="49" t="s">
        <v>949</v>
      </c>
      <c r="I30" s="49"/>
      <c r="J30" s="49" t="s">
        <v>950</v>
      </c>
      <c r="K30" s="49"/>
      <c r="L30" s="52" t="n">
        <v>2542.907118672</v>
      </c>
      <c r="M30" s="49" t="s">
        <v>951</v>
      </c>
      <c r="N30" s="52" t="n">
        <v>184807.5003786</v>
      </c>
      <c r="O30" s="49" t="s">
        <v>952</v>
      </c>
    </row>
    <row r="31" customFormat="false" ht="26.1" hidden="false" customHeight="true" outlineLevel="0" collapsed="false">
      <c r="A31" s="49" t="s">
        <v>354</v>
      </c>
      <c r="B31" s="48" t="s">
        <v>30</v>
      </c>
      <c r="C31" s="48" t="s">
        <v>355</v>
      </c>
      <c r="D31" s="48" t="s">
        <v>321</v>
      </c>
      <c r="E31" s="50" t="s">
        <v>77</v>
      </c>
      <c r="F31" s="49" t="s">
        <v>953</v>
      </c>
      <c r="G31" s="49"/>
      <c r="H31" s="49" t="s">
        <v>954</v>
      </c>
      <c r="I31" s="49"/>
      <c r="J31" s="49" t="s">
        <v>955</v>
      </c>
      <c r="K31" s="49"/>
      <c r="L31" s="52" t="n">
        <v>2346.959208</v>
      </c>
      <c r="M31" s="49" t="s">
        <v>956</v>
      </c>
      <c r="N31" s="52" t="n">
        <v>187154.4595866</v>
      </c>
      <c r="O31" s="49" t="s">
        <v>957</v>
      </c>
    </row>
    <row r="32" customFormat="false" ht="24" hidden="false" customHeight="true" outlineLevel="0" collapsed="false">
      <c r="A32" s="49" t="s">
        <v>477</v>
      </c>
      <c r="B32" s="48" t="s">
        <v>30</v>
      </c>
      <c r="C32" s="48" t="s">
        <v>478</v>
      </c>
      <c r="D32" s="48" t="s">
        <v>321</v>
      </c>
      <c r="E32" s="50" t="s">
        <v>170</v>
      </c>
      <c r="F32" s="49" t="s">
        <v>958</v>
      </c>
      <c r="G32" s="49"/>
      <c r="H32" s="49" t="s">
        <v>959</v>
      </c>
      <c r="I32" s="49"/>
      <c r="J32" s="49" t="s">
        <v>960</v>
      </c>
      <c r="K32" s="49"/>
      <c r="L32" s="52" t="n">
        <v>2246.359944824</v>
      </c>
      <c r="M32" s="49" t="s">
        <v>961</v>
      </c>
      <c r="N32" s="52" t="n">
        <v>189400.8195314</v>
      </c>
      <c r="O32" s="49" t="s">
        <v>962</v>
      </c>
    </row>
    <row r="33" customFormat="false" ht="39" hidden="false" customHeight="true" outlineLevel="0" collapsed="false">
      <c r="A33" s="49" t="s">
        <v>356</v>
      </c>
      <c r="B33" s="48" t="s">
        <v>30</v>
      </c>
      <c r="C33" s="48" t="s">
        <v>357</v>
      </c>
      <c r="D33" s="48" t="s">
        <v>321</v>
      </c>
      <c r="E33" s="50" t="s">
        <v>49</v>
      </c>
      <c r="F33" s="49" t="s">
        <v>963</v>
      </c>
      <c r="G33" s="49"/>
      <c r="H33" s="49" t="s">
        <v>964</v>
      </c>
      <c r="I33" s="49"/>
      <c r="J33" s="49" t="s">
        <v>965</v>
      </c>
      <c r="K33" s="49"/>
      <c r="L33" s="52" t="n">
        <v>2179.44</v>
      </c>
      <c r="M33" s="49" t="s">
        <v>966</v>
      </c>
      <c r="N33" s="52" t="n">
        <v>191580.2595314</v>
      </c>
      <c r="O33" s="49" t="s">
        <v>967</v>
      </c>
    </row>
    <row r="34" customFormat="false" ht="39" hidden="false" customHeight="true" outlineLevel="0" collapsed="false">
      <c r="A34" s="49" t="s">
        <v>426</v>
      </c>
      <c r="B34" s="48" t="s">
        <v>30</v>
      </c>
      <c r="C34" s="48" t="s">
        <v>427</v>
      </c>
      <c r="D34" s="48" t="s">
        <v>321</v>
      </c>
      <c r="E34" s="50" t="s">
        <v>49</v>
      </c>
      <c r="F34" s="49" t="s">
        <v>968</v>
      </c>
      <c r="G34" s="49"/>
      <c r="H34" s="49" t="s">
        <v>969</v>
      </c>
      <c r="I34" s="49"/>
      <c r="J34" s="49" t="s">
        <v>970</v>
      </c>
      <c r="K34" s="49"/>
      <c r="L34" s="52" t="n">
        <v>2136.4147008</v>
      </c>
      <c r="M34" s="49" t="s">
        <v>971</v>
      </c>
      <c r="N34" s="52" t="n">
        <v>193716.6742322</v>
      </c>
      <c r="O34" s="49" t="s">
        <v>972</v>
      </c>
    </row>
    <row r="35" customFormat="false" ht="24" hidden="false" customHeight="true" outlineLevel="0" collapsed="false">
      <c r="A35" s="49" t="s">
        <v>973</v>
      </c>
      <c r="B35" s="48" t="s">
        <v>30</v>
      </c>
      <c r="C35" s="48" t="s">
        <v>974</v>
      </c>
      <c r="D35" s="48" t="s">
        <v>314</v>
      </c>
      <c r="E35" s="50" t="s">
        <v>36</v>
      </c>
      <c r="F35" s="49" t="s">
        <v>975</v>
      </c>
      <c r="G35" s="49"/>
      <c r="H35" s="49" t="s">
        <v>892</v>
      </c>
      <c r="I35" s="49"/>
      <c r="J35" s="49" t="s">
        <v>976</v>
      </c>
      <c r="K35" s="49"/>
      <c r="L35" s="52" t="n">
        <v>2066.46582483</v>
      </c>
      <c r="M35" s="49" t="s">
        <v>977</v>
      </c>
      <c r="N35" s="52" t="n">
        <v>195783.140057</v>
      </c>
      <c r="O35" s="49" t="s">
        <v>978</v>
      </c>
    </row>
    <row r="36" customFormat="false" ht="26.1" hidden="false" customHeight="true" outlineLevel="0" collapsed="false">
      <c r="A36" s="49" t="s">
        <v>387</v>
      </c>
      <c r="B36" s="48" t="s">
        <v>52</v>
      </c>
      <c r="C36" s="48" t="s">
        <v>388</v>
      </c>
      <c r="D36" s="48" t="s">
        <v>321</v>
      </c>
      <c r="E36" s="50" t="s">
        <v>389</v>
      </c>
      <c r="F36" s="49" t="s">
        <v>979</v>
      </c>
      <c r="G36" s="49"/>
      <c r="H36" s="49" t="s">
        <v>980</v>
      </c>
      <c r="I36" s="49"/>
      <c r="J36" s="49" t="s">
        <v>981</v>
      </c>
      <c r="K36" s="49"/>
      <c r="L36" s="52" t="n">
        <v>1857.723504</v>
      </c>
      <c r="M36" s="49" t="s">
        <v>982</v>
      </c>
      <c r="N36" s="52" t="n">
        <v>197640.863561</v>
      </c>
      <c r="O36" s="49" t="s">
        <v>983</v>
      </c>
    </row>
    <row r="37" customFormat="false" ht="24" hidden="false" customHeight="true" outlineLevel="0" collapsed="false">
      <c r="A37" s="49" t="s">
        <v>984</v>
      </c>
      <c r="B37" s="48" t="s">
        <v>30</v>
      </c>
      <c r="C37" s="48" t="s">
        <v>985</v>
      </c>
      <c r="D37" s="48" t="s">
        <v>332</v>
      </c>
      <c r="E37" s="50" t="s">
        <v>36</v>
      </c>
      <c r="F37" s="49" t="s">
        <v>929</v>
      </c>
      <c r="G37" s="49"/>
      <c r="H37" s="49" t="s">
        <v>986</v>
      </c>
      <c r="I37" s="49"/>
      <c r="J37" s="49" t="s">
        <v>987</v>
      </c>
      <c r="K37" s="49"/>
      <c r="L37" s="52" t="n">
        <v>1830.956701014</v>
      </c>
      <c r="M37" s="49" t="s">
        <v>988</v>
      </c>
      <c r="N37" s="52" t="n">
        <v>199471.820262</v>
      </c>
      <c r="O37" s="49" t="s">
        <v>989</v>
      </c>
    </row>
    <row r="38" customFormat="false" ht="39" hidden="false" customHeight="true" outlineLevel="0" collapsed="false">
      <c r="A38" s="49" t="s">
        <v>452</v>
      </c>
      <c r="B38" s="48" t="s">
        <v>30</v>
      </c>
      <c r="C38" s="48" t="s">
        <v>453</v>
      </c>
      <c r="D38" s="48" t="s">
        <v>321</v>
      </c>
      <c r="E38" s="50" t="s">
        <v>24</v>
      </c>
      <c r="F38" s="49" t="s">
        <v>990</v>
      </c>
      <c r="G38" s="49"/>
      <c r="H38" s="49" t="s">
        <v>991</v>
      </c>
      <c r="I38" s="49"/>
      <c r="J38" s="49" t="s">
        <v>992</v>
      </c>
      <c r="K38" s="49"/>
      <c r="L38" s="52" t="n">
        <v>1782.68799072</v>
      </c>
      <c r="M38" s="49" t="s">
        <v>993</v>
      </c>
      <c r="N38" s="52" t="n">
        <v>201254.5082527</v>
      </c>
      <c r="O38" s="49" t="s">
        <v>994</v>
      </c>
    </row>
    <row r="39" customFormat="false" ht="26.1" hidden="false" customHeight="true" outlineLevel="0" collapsed="false">
      <c r="A39" s="49" t="s">
        <v>419</v>
      </c>
      <c r="B39" s="48" t="s">
        <v>56</v>
      </c>
      <c r="C39" s="48" t="s">
        <v>420</v>
      </c>
      <c r="D39" s="48" t="s">
        <v>300</v>
      </c>
      <c r="E39" s="50" t="s">
        <v>421</v>
      </c>
      <c r="F39" s="49" t="s">
        <v>995</v>
      </c>
      <c r="G39" s="49"/>
      <c r="H39" s="49" t="s">
        <v>996</v>
      </c>
      <c r="I39" s="49"/>
      <c r="J39" s="49" t="s">
        <v>997</v>
      </c>
      <c r="K39" s="49"/>
      <c r="L39" s="52" t="n">
        <v>1776.792</v>
      </c>
      <c r="M39" s="49" t="s">
        <v>998</v>
      </c>
      <c r="N39" s="52" t="n">
        <v>203031.3002527</v>
      </c>
      <c r="O39" s="49" t="s">
        <v>999</v>
      </c>
    </row>
    <row r="40" customFormat="false" ht="51.95" hidden="false" customHeight="true" outlineLevel="0" collapsed="false">
      <c r="A40" s="39" t="s">
        <v>1000</v>
      </c>
      <c r="B40" s="38" t="s">
        <v>30</v>
      </c>
      <c r="C40" s="38" t="s">
        <v>1001</v>
      </c>
      <c r="D40" s="38" t="s">
        <v>300</v>
      </c>
      <c r="E40" s="40" t="s">
        <v>24</v>
      </c>
      <c r="F40" s="39" t="s">
        <v>1002</v>
      </c>
      <c r="G40" s="39"/>
      <c r="H40" s="39" t="s">
        <v>1003</v>
      </c>
      <c r="I40" s="39"/>
      <c r="J40" s="39" t="s">
        <v>1004</v>
      </c>
      <c r="K40" s="39"/>
      <c r="L40" s="42" t="n">
        <v>1676.515059828</v>
      </c>
      <c r="M40" s="39" t="s">
        <v>1005</v>
      </c>
      <c r="N40" s="42" t="n">
        <v>204707.8153125</v>
      </c>
      <c r="O40" s="39" t="s">
        <v>1006</v>
      </c>
    </row>
    <row r="41" customFormat="false" ht="24" hidden="false" customHeight="true" outlineLevel="0" collapsed="false">
      <c r="A41" s="39" t="s">
        <v>1007</v>
      </c>
      <c r="B41" s="38" t="s">
        <v>30</v>
      </c>
      <c r="C41" s="38" t="s">
        <v>1008</v>
      </c>
      <c r="D41" s="38" t="s">
        <v>321</v>
      </c>
      <c r="E41" s="40" t="s">
        <v>24</v>
      </c>
      <c r="F41" s="39" t="s">
        <v>822</v>
      </c>
      <c r="G41" s="39"/>
      <c r="H41" s="39" t="s">
        <v>1009</v>
      </c>
      <c r="I41" s="39"/>
      <c r="J41" s="39" t="s">
        <v>1010</v>
      </c>
      <c r="K41" s="39"/>
      <c r="L41" s="42" t="n">
        <v>1575</v>
      </c>
      <c r="M41" s="39" t="s">
        <v>1011</v>
      </c>
      <c r="N41" s="42" t="n">
        <v>206282.8153125</v>
      </c>
      <c r="O41" s="39" t="s">
        <v>1012</v>
      </c>
    </row>
    <row r="42" customFormat="false" ht="26.1" hidden="false" customHeight="true" outlineLevel="0" collapsed="false">
      <c r="A42" s="39" t="s">
        <v>1013</v>
      </c>
      <c r="B42" s="38" t="s">
        <v>30</v>
      </c>
      <c r="C42" s="38" t="s">
        <v>1014</v>
      </c>
      <c r="D42" s="38" t="s">
        <v>300</v>
      </c>
      <c r="E42" s="40" t="s">
        <v>36</v>
      </c>
      <c r="F42" s="39" t="s">
        <v>1015</v>
      </c>
      <c r="G42" s="39"/>
      <c r="H42" s="39" t="s">
        <v>1016</v>
      </c>
      <c r="I42" s="39"/>
      <c r="J42" s="39" t="s">
        <v>1017</v>
      </c>
      <c r="K42" s="39"/>
      <c r="L42" s="42" t="n">
        <v>1574.939248905</v>
      </c>
      <c r="M42" s="39" t="s">
        <v>1011</v>
      </c>
      <c r="N42" s="42" t="n">
        <v>207857.7545614</v>
      </c>
      <c r="O42" s="39" t="s">
        <v>1018</v>
      </c>
    </row>
    <row r="43" customFormat="false" ht="24" hidden="false" customHeight="true" outlineLevel="0" collapsed="false">
      <c r="A43" s="39" t="s">
        <v>1019</v>
      </c>
      <c r="B43" s="38" t="s">
        <v>30</v>
      </c>
      <c r="C43" s="38" t="s">
        <v>1020</v>
      </c>
      <c r="D43" s="38" t="s">
        <v>314</v>
      </c>
      <c r="E43" s="40" t="s">
        <v>36</v>
      </c>
      <c r="F43" s="39" t="s">
        <v>1021</v>
      </c>
      <c r="G43" s="39"/>
      <c r="H43" s="39" t="s">
        <v>852</v>
      </c>
      <c r="I43" s="39"/>
      <c r="J43" s="39" t="s">
        <v>1022</v>
      </c>
      <c r="K43" s="39"/>
      <c r="L43" s="42" t="n">
        <v>1555.611906796</v>
      </c>
      <c r="M43" s="39" t="s">
        <v>1023</v>
      </c>
      <c r="N43" s="42" t="n">
        <v>209413.3664682</v>
      </c>
      <c r="O43" s="39" t="s">
        <v>1024</v>
      </c>
    </row>
    <row r="44" customFormat="false" ht="24" hidden="false" customHeight="true" outlineLevel="0" collapsed="false">
      <c r="A44" s="39" t="s">
        <v>1025</v>
      </c>
      <c r="B44" s="38" t="s">
        <v>30</v>
      </c>
      <c r="C44" s="38" t="s">
        <v>1026</v>
      </c>
      <c r="D44" s="38" t="s">
        <v>314</v>
      </c>
      <c r="E44" s="40" t="s">
        <v>36</v>
      </c>
      <c r="F44" s="39" t="s">
        <v>1027</v>
      </c>
      <c r="G44" s="39"/>
      <c r="H44" s="39" t="s">
        <v>1028</v>
      </c>
      <c r="I44" s="39"/>
      <c r="J44" s="39" t="s">
        <v>1029</v>
      </c>
      <c r="K44" s="39"/>
      <c r="L44" s="42" t="n">
        <v>1452.73310264</v>
      </c>
      <c r="M44" s="39" t="s">
        <v>1030</v>
      </c>
      <c r="N44" s="42" t="n">
        <v>210866.0995708</v>
      </c>
      <c r="O44" s="39" t="s">
        <v>1031</v>
      </c>
    </row>
    <row r="45" customFormat="false" ht="24" hidden="false" customHeight="true" outlineLevel="0" collapsed="false">
      <c r="A45" s="39" t="s">
        <v>1032</v>
      </c>
      <c r="B45" s="38" t="s">
        <v>30</v>
      </c>
      <c r="C45" s="38" t="s">
        <v>1033</v>
      </c>
      <c r="D45" s="38" t="s">
        <v>314</v>
      </c>
      <c r="E45" s="40" t="s">
        <v>36</v>
      </c>
      <c r="F45" s="39" t="s">
        <v>1034</v>
      </c>
      <c r="G45" s="39"/>
      <c r="H45" s="39" t="s">
        <v>892</v>
      </c>
      <c r="I45" s="39"/>
      <c r="J45" s="39" t="s">
        <v>1035</v>
      </c>
      <c r="K45" s="39"/>
      <c r="L45" s="42" t="n">
        <v>1444.94914518</v>
      </c>
      <c r="M45" s="39" t="s">
        <v>1030</v>
      </c>
      <c r="N45" s="42" t="n">
        <v>212311.048716</v>
      </c>
      <c r="O45" s="39" t="s">
        <v>1036</v>
      </c>
    </row>
    <row r="46" customFormat="false" ht="24" hidden="false" customHeight="true" outlineLevel="0" collapsed="false">
      <c r="A46" s="39" t="s">
        <v>1037</v>
      </c>
      <c r="B46" s="38" t="s">
        <v>30</v>
      </c>
      <c r="C46" s="38" t="s">
        <v>1038</v>
      </c>
      <c r="D46" s="38" t="s">
        <v>314</v>
      </c>
      <c r="E46" s="40" t="s">
        <v>36</v>
      </c>
      <c r="F46" s="39" t="s">
        <v>1039</v>
      </c>
      <c r="G46" s="39"/>
      <c r="H46" s="39" t="s">
        <v>905</v>
      </c>
      <c r="I46" s="39"/>
      <c r="J46" s="39" t="s">
        <v>1040</v>
      </c>
      <c r="K46" s="39"/>
      <c r="L46" s="42" t="n">
        <v>1423.45779786</v>
      </c>
      <c r="M46" s="39" t="s">
        <v>1041</v>
      </c>
      <c r="N46" s="42" t="n">
        <v>213734.5065139</v>
      </c>
      <c r="O46" s="39" t="s">
        <v>1042</v>
      </c>
    </row>
    <row r="47" customFormat="false" ht="26.1" hidden="false" customHeight="true" outlineLevel="0" collapsed="false">
      <c r="A47" s="39" t="s">
        <v>1043</v>
      </c>
      <c r="B47" s="38" t="s">
        <v>30</v>
      </c>
      <c r="C47" s="38" t="s">
        <v>1044</v>
      </c>
      <c r="D47" s="38" t="s">
        <v>321</v>
      </c>
      <c r="E47" s="40" t="s">
        <v>170</v>
      </c>
      <c r="F47" s="39" t="s">
        <v>1045</v>
      </c>
      <c r="G47" s="39"/>
      <c r="H47" s="39" t="s">
        <v>1046</v>
      </c>
      <c r="I47" s="39"/>
      <c r="J47" s="39" t="s">
        <v>1047</v>
      </c>
      <c r="K47" s="39"/>
      <c r="L47" s="42" t="n">
        <v>1342.957</v>
      </c>
      <c r="M47" s="39" t="s">
        <v>1048</v>
      </c>
      <c r="N47" s="42" t="n">
        <v>215077.4635139</v>
      </c>
      <c r="O47" s="39" t="s">
        <v>1049</v>
      </c>
    </row>
    <row r="48" customFormat="false" ht="26.1" hidden="false" customHeight="true" outlineLevel="0" collapsed="false">
      <c r="A48" s="39" t="s">
        <v>475</v>
      </c>
      <c r="B48" s="38" t="s">
        <v>30</v>
      </c>
      <c r="C48" s="38" t="s">
        <v>476</v>
      </c>
      <c r="D48" s="38" t="s">
        <v>321</v>
      </c>
      <c r="E48" s="40" t="s">
        <v>97</v>
      </c>
      <c r="F48" s="39" t="s">
        <v>1050</v>
      </c>
      <c r="G48" s="39"/>
      <c r="H48" s="39" t="s">
        <v>1051</v>
      </c>
      <c r="I48" s="39"/>
      <c r="J48" s="39" t="s">
        <v>1052</v>
      </c>
      <c r="K48" s="39"/>
      <c r="L48" s="42" t="n">
        <v>1293.01189906</v>
      </c>
      <c r="M48" s="39" t="s">
        <v>1053</v>
      </c>
      <c r="N48" s="42" t="n">
        <v>216370.475413</v>
      </c>
      <c r="O48" s="39" t="s">
        <v>1054</v>
      </c>
    </row>
    <row r="49" customFormat="false" ht="24" hidden="false" customHeight="true" outlineLevel="0" collapsed="false">
      <c r="A49" s="39" t="s">
        <v>1055</v>
      </c>
      <c r="B49" s="38" t="s">
        <v>30</v>
      </c>
      <c r="C49" s="38" t="s">
        <v>1056</v>
      </c>
      <c r="D49" s="38" t="s">
        <v>321</v>
      </c>
      <c r="E49" s="40" t="s">
        <v>483</v>
      </c>
      <c r="F49" s="39" t="s">
        <v>1057</v>
      </c>
      <c r="G49" s="39"/>
      <c r="H49" s="39" t="s">
        <v>1058</v>
      </c>
      <c r="I49" s="39"/>
      <c r="J49" s="39" t="s">
        <v>1059</v>
      </c>
      <c r="K49" s="39"/>
      <c r="L49" s="42" t="n">
        <v>1273.803228453</v>
      </c>
      <c r="M49" s="39" t="s">
        <v>1060</v>
      </c>
      <c r="N49" s="42" t="n">
        <v>217644.2786415</v>
      </c>
      <c r="O49" s="39" t="s">
        <v>1061</v>
      </c>
    </row>
    <row r="50" customFormat="false" ht="26.1" hidden="false" customHeight="true" outlineLevel="0" collapsed="false">
      <c r="A50" s="39" t="s">
        <v>548</v>
      </c>
      <c r="B50" s="38" t="s">
        <v>30</v>
      </c>
      <c r="C50" s="38" t="s">
        <v>549</v>
      </c>
      <c r="D50" s="38" t="s">
        <v>321</v>
      </c>
      <c r="E50" s="40" t="s">
        <v>170</v>
      </c>
      <c r="F50" s="39" t="s">
        <v>1062</v>
      </c>
      <c r="G50" s="39"/>
      <c r="H50" s="39" t="s">
        <v>1063</v>
      </c>
      <c r="I50" s="39"/>
      <c r="J50" s="39" t="s">
        <v>1064</v>
      </c>
      <c r="K50" s="39"/>
      <c r="L50" s="42" t="n">
        <v>1087.709648256</v>
      </c>
      <c r="M50" s="39" t="s">
        <v>1065</v>
      </c>
      <c r="N50" s="42" t="n">
        <v>218731.9882898</v>
      </c>
      <c r="O50" s="39" t="s">
        <v>1066</v>
      </c>
    </row>
    <row r="51" customFormat="false" ht="26.1" hidden="false" customHeight="true" outlineLevel="0" collapsed="false">
      <c r="A51" s="39" t="s">
        <v>315</v>
      </c>
      <c r="B51" s="38" t="s">
        <v>30</v>
      </c>
      <c r="C51" s="38" t="s">
        <v>316</v>
      </c>
      <c r="D51" s="38" t="s">
        <v>300</v>
      </c>
      <c r="E51" s="40" t="s">
        <v>32</v>
      </c>
      <c r="F51" s="39" t="s">
        <v>1067</v>
      </c>
      <c r="G51" s="39"/>
      <c r="H51" s="39" t="s">
        <v>1068</v>
      </c>
      <c r="I51" s="39"/>
      <c r="J51" s="39" t="s">
        <v>1069</v>
      </c>
      <c r="K51" s="39"/>
      <c r="L51" s="42" t="n">
        <v>877.77</v>
      </c>
      <c r="M51" s="39" t="s">
        <v>1070</v>
      </c>
      <c r="N51" s="42" t="n">
        <v>219609.7582898</v>
      </c>
      <c r="O51" s="39" t="s">
        <v>1071</v>
      </c>
    </row>
    <row r="52" customFormat="false" ht="24" hidden="false" customHeight="true" outlineLevel="0" collapsed="false">
      <c r="A52" s="39" t="s">
        <v>319</v>
      </c>
      <c r="B52" s="38" t="s">
        <v>30</v>
      </c>
      <c r="C52" s="38" t="s">
        <v>320</v>
      </c>
      <c r="D52" s="38" t="s">
        <v>321</v>
      </c>
      <c r="E52" s="40" t="s">
        <v>32</v>
      </c>
      <c r="F52" s="39" t="s">
        <v>1067</v>
      </c>
      <c r="G52" s="39"/>
      <c r="H52" s="39" t="s">
        <v>1072</v>
      </c>
      <c r="I52" s="39"/>
      <c r="J52" s="39" t="s">
        <v>1073</v>
      </c>
      <c r="K52" s="39"/>
      <c r="L52" s="42" t="n">
        <v>854.19</v>
      </c>
      <c r="M52" s="39" t="s">
        <v>1074</v>
      </c>
      <c r="N52" s="42" t="n">
        <v>220463.9482898</v>
      </c>
      <c r="O52" s="39" t="s">
        <v>1075</v>
      </c>
    </row>
    <row r="53" customFormat="false" ht="24" hidden="false" customHeight="true" outlineLevel="0" collapsed="false">
      <c r="A53" s="39" t="s">
        <v>584</v>
      </c>
      <c r="B53" s="38" t="s">
        <v>30</v>
      </c>
      <c r="C53" s="38" t="s">
        <v>585</v>
      </c>
      <c r="D53" s="38" t="s">
        <v>321</v>
      </c>
      <c r="E53" s="40" t="s">
        <v>170</v>
      </c>
      <c r="F53" s="39" t="s">
        <v>1076</v>
      </c>
      <c r="G53" s="39"/>
      <c r="H53" s="39" t="s">
        <v>1077</v>
      </c>
      <c r="I53" s="39"/>
      <c r="J53" s="39" t="s">
        <v>1078</v>
      </c>
      <c r="K53" s="39"/>
      <c r="L53" s="42" t="n">
        <v>842.83143</v>
      </c>
      <c r="M53" s="39" t="s">
        <v>1074</v>
      </c>
      <c r="N53" s="42" t="n">
        <v>221306.7797198</v>
      </c>
      <c r="O53" s="39" t="s">
        <v>1079</v>
      </c>
    </row>
    <row r="54" customFormat="false" ht="24" hidden="false" customHeight="true" outlineLevel="0" collapsed="false">
      <c r="A54" s="39" t="s">
        <v>1080</v>
      </c>
      <c r="B54" s="38" t="s">
        <v>30</v>
      </c>
      <c r="C54" s="38" t="s">
        <v>1081</v>
      </c>
      <c r="D54" s="38" t="s">
        <v>314</v>
      </c>
      <c r="E54" s="40" t="s">
        <v>36</v>
      </c>
      <c r="F54" s="39" t="s">
        <v>1082</v>
      </c>
      <c r="G54" s="39"/>
      <c r="H54" s="39" t="s">
        <v>905</v>
      </c>
      <c r="I54" s="39"/>
      <c r="J54" s="39" t="s">
        <v>1083</v>
      </c>
      <c r="K54" s="39"/>
      <c r="L54" s="42" t="n">
        <v>833.140945395</v>
      </c>
      <c r="M54" s="39" t="s">
        <v>1074</v>
      </c>
      <c r="N54" s="42" t="n">
        <v>222139.9206652</v>
      </c>
      <c r="O54" s="39" t="s">
        <v>1084</v>
      </c>
    </row>
    <row r="55" customFormat="false" ht="26.1" hidden="false" customHeight="true" outlineLevel="0" collapsed="false">
      <c r="A55" s="39" t="s">
        <v>1085</v>
      </c>
      <c r="B55" s="38" t="s">
        <v>30</v>
      </c>
      <c r="C55" s="38" t="s">
        <v>1086</v>
      </c>
      <c r="D55" s="38" t="s">
        <v>300</v>
      </c>
      <c r="E55" s="40" t="s">
        <v>36</v>
      </c>
      <c r="F55" s="39" t="s">
        <v>1087</v>
      </c>
      <c r="G55" s="39"/>
      <c r="H55" s="39" t="s">
        <v>1088</v>
      </c>
      <c r="I55" s="39"/>
      <c r="J55" s="39" t="s">
        <v>1089</v>
      </c>
      <c r="K55" s="39"/>
      <c r="L55" s="42" t="n">
        <v>784.227171266</v>
      </c>
      <c r="M55" s="39" t="s">
        <v>1090</v>
      </c>
      <c r="N55" s="42" t="n">
        <v>222924.1478365</v>
      </c>
      <c r="O55" s="39" t="s">
        <v>1091</v>
      </c>
    </row>
    <row r="56" customFormat="false" ht="24" hidden="false" customHeight="true" outlineLevel="0" collapsed="false">
      <c r="A56" s="39" t="s">
        <v>1092</v>
      </c>
      <c r="B56" s="38" t="s">
        <v>30</v>
      </c>
      <c r="C56" s="38" t="s">
        <v>1093</v>
      </c>
      <c r="D56" s="38" t="s">
        <v>314</v>
      </c>
      <c r="E56" s="40" t="s">
        <v>36</v>
      </c>
      <c r="F56" s="39" t="s">
        <v>1094</v>
      </c>
      <c r="G56" s="39"/>
      <c r="H56" s="39" t="s">
        <v>830</v>
      </c>
      <c r="I56" s="39"/>
      <c r="J56" s="39" t="s">
        <v>1095</v>
      </c>
      <c r="K56" s="39"/>
      <c r="L56" s="42" t="n">
        <v>765.43387452</v>
      </c>
      <c r="M56" s="39" t="s">
        <v>1096</v>
      </c>
      <c r="N56" s="42" t="n">
        <v>223689.581711</v>
      </c>
      <c r="O56" s="39" t="s">
        <v>1097</v>
      </c>
    </row>
    <row r="57" customFormat="false" ht="26.1" hidden="false" customHeight="true" outlineLevel="0" collapsed="false">
      <c r="A57" s="39" t="s">
        <v>1098</v>
      </c>
      <c r="B57" s="38" t="s">
        <v>30</v>
      </c>
      <c r="C57" s="38" t="s">
        <v>1099</v>
      </c>
      <c r="D57" s="38" t="s">
        <v>300</v>
      </c>
      <c r="E57" s="40" t="s">
        <v>36</v>
      </c>
      <c r="F57" s="39" t="s">
        <v>1100</v>
      </c>
      <c r="G57" s="39"/>
      <c r="H57" s="39" t="s">
        <v>1101</v>
      </c>
      <c r="I57" s="39"/>
      <c r="J57" s="39" t="s">
        <v>1102</v>
      </c>
      <c r="K57" s="39"/>
      <c r="L57" s="42" t="n">
        <v>751.511269743</v>
      </c>
      <c r="M57" s="39" t="s">
        <v>1103</v>
      </c>
      <c r="N57" s="42" t="n">
        <v>224441.0929807</v>
      </c>
      <c r="O57" s="39" t="s">
        <v>1104</v>
      </c>
    </row>
    <row r="58" customFormat="false" ht="26.1" hidden="false" customHeight="true" outlineLevel="0" collapsed="false">
      <c r="A58" s="39" t="s">
        <v>1105</v>
      </c>
      <c r="B58" s="38" t="s">
        <v>30</v>
      </c>
      <c r="C58" s="38" t="s">
        <v>1106</v>
      </c>
      <c r="D58" s="38" t="s">
        <v>300</v>
      </c>
      <c r="E58" s="40" t="s">
        <v>36</v>
      </c>
      <c r="F58" s="39" t="s">
        <v>1100</v>
      </c>
      <c r="G58" s="39"/>
      <c r="H58" s="39" t="s">
        <v>1101</v>
      </c>
      <c r="I58" s="39"/>
      <c r="J58" s="39" t="s">
        <v>1102</v>
      </c>
      <c r="K58" s="39"/>
      <c r="L58" s="42" t="n">
        <v>751.511269743</v>
      </c>
      <c r="M58" s="39" t="s">
        <v>1103</v>
      </c>
      <c r="N58" s="42" t="n">
        <v>225192.6042504</v>
      </c>
      <c r="O58" s="39" t="s">
        <v>1107</v>
      </c>
    </row>
    <row r="59" customFormat="false" ht="39" hidden="false" customHeight="true" outlineLevel="0" collapsed="false">
      <c r="A59" s="39" t="s">
        <v>1108</v>
      </c>
      <c r="B59" s="38" t="s">
        <v>30</v>
      </c>
      <c r="C59" s="38" t="s">
        <v>1109</v>
      </c>
      <c r="D59" s="38" t="s">
        <v>300</v>
      </c>
      <c r="E59" s="40" t="s">
        <v>24</v>
      </c>
      <c r="F59" s="39" t="s">
        <v>1110</v>
      </c>
      <c r="G59" s="39"/>
      <c r="H59" s="39" t="s">
        <v>1111</v>
      </c>
      <c r="I59" s="39"/>
      <c r="J59" s="39" t="s">
        <v>1112</v>
      </c>
      <c r="K59" s="39"/>
      <c r="L59" s="42" t="n">
        <v>735.395379966</v>
      </c>
      <c r="M59" s="39" t="s">
        <v>1103</v>
      </c>
      <c r="N59" s="42" t="n">
        <v>225927.9996304</v>
      </c>
      <c r="O59" s="39" t="s">
        <v>1113</v>
      </c>
    </row>
    <row r="60" customFormat="false" ht="26.1" hidden="false" customHeight="true" outlineLevel="0" collapsed="false">
      <c r="A60" s="39" t="s">
        <v>1114</v>
      </c>
      <c r="B60" s="38" t="s">
        <v>30</v>
      </c>
      <c r="C60" s="38" t="s">
        <v>1115</v>
      </c>
      <c r="D60" s="38" t="s">
        <v>300</v>
      </c>
      <c r="E60" s="40" t="s">
        <v>36</v>
      </c>
      <c r="F60" s="39" t="s">
        <v>1015</v>
      </c>
      <c r="G60" s="39"/>
      <c r="H60" s="39" t="s">
        <v>1116</v>
      </c>
      <c r="I60" s="39"/>
      <c r="J60" s="39" t="s">
        <v>1117</v>
      </c>
      <c r="K60" s="39"/>
      <c r="L60" s="42" t="n">
        <v>734.971649489</v>
      </c>
      <c r="M60" s="39" t="s">
        <v>1103</v>
      </c>
      <c r="N60" s="42" t="n">
        <v>226662.9712799</v>
      </c>
      <c r="O60" s="39" t="s">
        <v>1118</v>
      </c>
    </row>
    <row r="61" customFormat="false" ht="26.1" hidden="false" customHeight="true" outlineLevel="0" collapsed="false">
      <c r="A61" s="39" t="s">
        <v>575</v>
      </c>
      <c r="B61" s="38" t="s">
        <v>30</v>
      </c>
      <c r="C61" s="38" t="s">
        <v>576</v>
      </c>
      <c r="D61" s="38" t="s">
        <v>321</v>
      </c>
      <c r="E61" s="40" t="s">
        <v>24</v>
      </c>
      <c r="F61" s="39" t="s">
        <v>1119</v>
      </c>
      <c r="G61" s="39"/>
      <c r="H61" s="39" t="s">
        <v>1120</v>
      </c>
      <c r="I61" s="39"/>
      <c r="J61" s="39" t="s">
        <v>1121</v>
      </c>
      <c r="K61" s="39"/>
      <c r="L61" s="42" t="n">
        <v>688.34</v>
      </c>
      <c r="M61" s="39" t="s">
        <v>1122</v>
      </c>
      <c r="N61" s="42" t="n">
        <v>227351.3112799</v>
      </c>
      <c r="O61" s="39" t="s">
        <v>1123</v>
      </c>
    </row>
    <row r="62" customFormat="false" ht="24" hidden="false" customHeight="true" outlineLevel="0" collapsed="false">
      <c r="A62" s="39" t="s">
        <v>1124</v>
      </c>
      <c r="B62" s="38" t="s">
        <v>30</v>
      </c>
      <c r="C62" s="38" t="s">
        <v>1125</v>
      </c>
      <c r="D62" s="38" t="s">
        <v>321</v>
      </c>
      <c r="E62" s="40" t="s">
        <v>170</v>
      </c>
      <c r="F62" s="39" t="s">
        <v>1126</v>
      </c>
      <c r="G62" s="39"/>
      <c r="H62" s="39" t="s">
        <v>1077</v>
      </c>
      <c r="I62" s="39"/>
      <c r="J62" s="39" t="s">
        <v>1127</v>
      </c>
      <c r="K62" s="39"/>
      <c r="L62" s="42" t="n">
        <v>668.75644332</v>
      </c>
      <c r="M62" s="39" t="s">
        <v>1128</v>
      </c>
      <c r="N62" s="42" t="n">
        <v>228020.0677232</v>
      </c>
      <c r="O62" s="39" t="s">
        <v>1129</v>
      </c>
    </row>
    <row r="63" customFormat="false" ht="26.1" hidden="false" customHeight="true" outlineLevel="0" collapsed="false">
      <c r="A63" s="39" t="s">
        <v>1130</v>
      </c>
      <c r="B63" s="38" t="s">
        <v>30</v>
      </c>
      <c r="C63" s="38" t="s">
        <v>1131</v>
      </c>
      <c r="D63" s="38" t="s">
        <v>300</v>
      </c>
      <c r="E63" s="40" t="s">
        <v>36</v>
      </c>
      <c r="F63" s="39" t="s">
        <v>1132</v>
      </c>
      <c r="G63" s="39"/>
      <c r="H63" s="39" t="s">
        <v>1133</v>
      </c>
      <c r="I63" s="39"/>
      <c r="J63" s="39" t="s">
        <v>1134</v>
      </c>
      <c r="K63" s="39"/>
      <c r="L63" s="42" t="n">
        <v>660.824544</v>
      </c>
      <c r="M63" s="39" t="s">
        <v>1128</v>
      </c>
      <c r="N63" s="42" t="n">
        <v>228680.8922672</v>
      </c>
      <c r="O63" s="39" t="s">
        <v>1135</v>
      </c>
    </row>
    <row r="64" customFormat="false" ht="24" hidden="false" customHeight="true" outlineLevel="0" collapsed="false">
      <c r="A64" s="39" t="s">
        <v>296</v>
      </c>
      <c r="B64" s="38" t="s">
        <v>22</v>
      </c>
      <c r="C64" s="38" t="s">
        <v>1136</v>
      </c>
      <c r="D64" s="38" t="s">
        <v>300</v>
      </c>
      <c r="E64" s="40" t="s">
        <v>24</v>
      </c>
      <c r="F64" s="39" t="s">
        <v>1137</v>
      </c>
      <c r="G64" s="39" t="s">
        <v>1138</v>
      </c>
      <c r="H64" s="39" t="s">
        <v>1139</v>
      </c>
      <c r="I64" s="39" t="s">
        <v>1140</v>
      </c>
      <c r="J64" s="39" t="s">
        <v>1141</v>
      </c>
      <c r="K64" s="39" t="s">
        <v>1140</v>
      </c>
      <c r="L64" s="42" t="n">
        <v>618.02</v>
      </c>
      <c r="M64" s="39" t="s">
        <v>1142</v>
      </c>
      <c r="N64" s="42" t="n">
        <v>229298.9122672</v>
      </c>
      <c r="O64" s="39" t="s">
        <v>1143</v>
      </c>
    </row>
    <row r="65" customFormat="false" ht="26.1" hidden="false" customHeight="true" outlineLevel="0" collapsed="false">
      <c r="A65" s="39" t="s">
        <v>1144</v>
      </c>
      <c r="B65" s="38" t="s">
        <v>30</v>
      </c>
      <c r="C65" s="38" t="s">
        <v>1145</v>
      </c>
      <c r="D65" s="38" t="s">
        <v>300</v>
      </c>
      <c r="E65" s="40" t="s">
        <v>1146</v>
      </c>
      <c r="F65" s="39" t="s">
        <v>1147</v>
      </c>
      <c r="G65" s="39"/>
      <c r="H65" s="39" t="s">
        <v>1148</v>
      </c>
      <c r="I65" s="39"/>
      <c r="J65" s="39" t="s">
        <v>1149</v>
      </c>
      <c r="K65" s="39"/>
      <c r="L65" s="42" t="n">
        <v>610.70979504</v>
      </c>
      <c r="M65" s="39" t="s">
        <v>1142</v>
      </c>
      <c r="N65" s="42" t="n">
        <v>229909.6220622</v>
      </c>
      <c r="O65" s="39" t="s">
        <v>1150</v>
      </c>
    </row>
    <row r="66" customFormat="false" ht="26.1" hidden="false" customHeight="true" outlineLevel="0" collapsed="false">
      <c r="A66" s="39" t="s">
        <v>1151</v>
      </c>
      <c r="B66" s="38" t="s">
        <v>30</v>
      </c>
      <c r="C66" s="38" t="s">
        <v>1152</v>
      </c>
      <c r="D66" s="38" t="s">
        <v>321</v>
      </c>
      <c r="E66" s="40" t="s">
        <v>170</v>
      </c>
      <c r="F66" s="39" t="s">
        <v>1153</v>
      </c>
      <c r="G66" s="39"/>
      <c r="H66" s="39" t="s">
        <v>1154</v>
      </c>
      <c r="I66" s="39"/>
      <c r="J66" s="39" t="s">
        <v>1155</v>
      </c>
      <c r="K66" s="39"/>
      <c r="L66" s="42" t="n">
        <v>595.19625</v>
      </c>
      <c r="M66" s="39" t="s">
        <v>1156</v>
      </c>
      <c r="N66" s="42" t="n">
        <v>230504.8183122</v>
      </c>
      <c r="O66" s="39" t="s">
        <v>1157</v>
      </c>
    </row>
    <row r="67" customFormat="false" ht="26.1" hidden="false" customHeight="true" outlineLevel="0" collapsed="false">
      <c r="A67" s="39" t="s">
        <v>1158</v>
      </c>
      <c r="B67" s="38" t="s">
        <v>30</v>
      </c>
      <c r="C67" s="38" t="s">
        <v>1159</v>
      </c>
      <c r="D67" s="38" t="s">
        <v>300</v>
      </c>
      <c r="E67" s="40" t="s">
        <v>36</v>
      </c>
      <c r="F67" s="39" t="s">
        <v>1087</v>
      </c>
      <c r="G67" s="39"/>
      <c r="H67" s="39" t="s">
        <v>1160</v>
      </c>
      <c r="I67" s="39"/>
      <c r="J67" s="39" t="s">
        <v>1161</v>
      </c>
      <c r="K67" s="39"/>
      <c r="L67" s="42" t="n">
        <v>560.16226519</v>
      </c>
      <c r="M67" s="39" t="s">
        <v>1162</v>
      </c>
      <c r="N67" s="42" t="n">
        <v>231064.9805774</v>
      </c>
      <c r="O67" s="39" t="s">
        <v>1163</v>
      </c>
    </row>
    <row r="68" customFormat="false" ht="24" hidden="false" customHeight="true" outlineLevel="0" collapsed="false">
      <c r="A68" s="39" t="s">
        <v>542</v>
      </c>
      <c r="B68" s="38" t="s">
        <v>30</v>
      </c>
      <c r="C68" s="38" t="s">
        <v>543</v>
      </c>
      <c r="D68" s="38" t="s">
        <v>321</v>
      </c>
      <c r="E68" s="40" t="s">
        <v>483</v>
      </c>
      <c r="F68" s="39" t="s">
        <v>1164</v>
      </c>
      <c r="G68" s="39"/>
      <c r="H68" s="39" t="s">
        <v>1165</v>
      </c>
      <c r="I68" s="39"/>
      <c r="J68" s="39" t="s">
        <v>1166</v>
      </c>
      <c r="K68" s="39"/>
      <c r="L68" s="42" t="n">
        <v>559.123488</v>
      </c>
      <c r="M68" s="39" t="s">
        <v>1162</v>
      </c>
      <c r="N68" s="42" t="n">
        <v>231624.1040654</v>
      </c>
      <c r="O68" s="39" t="s">
        <v>1167</v>
      </c>
    </row>
    <row r="69" customFormat="false" ht="26.1" hidden="false" customHeight="true" outlineLevel="0" collapsed="false">
      <c r="A69" s="39" t="s">
        <v>1168</v>
      </c>
      <c r="B69" s="38" t="s">
        <v>30</v>
      </c>
      <c r="C69" s="38" t="s">
        <v>1169</v>
      </c>
      <c r="D69" s="38" t="s">
        <v>300</v>
      </c>
      <c r="E69" s="40" t="s">
        <v>36</v>
      </c>
      <c r="F69" s="39" t="s">
        <v>1170</v>
      </c>
      <c r="G69" s="39"/>
      <c r="H69" s="39" t="s">
        <v>1171</v>
      </c>
      <c r="I69" s="39"/>
      <c r="J69" s="39" t="s">
        <v>1172</v>
      </c>
      <c r="K69" s="39"/>
      <c r="L69" s="42" t="n">
        <v>504.727384572</v>
      </c>
      <c r="M69" s="39" t="s">
        <v>1173</v>
      </c>
      <c r="N69" s="42" t="n">
        <v>232128.83145</v>
      </c>
      <c r="O69" s="39" t="s">
        <v>1174</v>
      </c>
    </row>
    <row r="70" customFormat="false" ht="26.1" hidden="false" customHeight="true" outlineLevel="0" collapsed="false">
      <c r="A70" s="39" t="s">
        <v>1175</v>
      </c>
      <c r="B70" s="38" t="s">
        <v>30</v>
      </c>
      <c r="C70" s="38" t="s">
        <v>1176</v>
      </c>
      <c r="D70" s="38" t="s">
        <v>321</v>
      </c>
      <c r="E70" s="40" t="s">
        <v>49</v>
      </c>
      <c r="F70" s="39" t="s">
        <v>1177</v>
      </c>
      <c r="G70" s="39"/>
      <c r="H70" s="39" t="s">
        <v>1178</v>
      </c>
      <c r="I70" s="39"/>
      <c r="J70" s="39" t="s">
        <v>1179</v>
      </c>
      <c r="K70" s="39"/>
      <c r="L70" s="42" t="n">
        <v>485.664228</v>
      </c>
      <c r="M70" s="39" t="s">
        <v>1180</v>
      </c>
      <c r="N70" s="42" t="n">
        <v>232614.495678</v>
      </c>
      <c r="O70" s="39" t="s">
        <v>1181</v>
      </c>
    </row>
    <row r="71" customFormat="false" ht="39" hidden="false" customHeight="true" outlineLevel="0" collapsed="false">
      <c r="A71" s="39" t="s">
        <v>524</v>
      </c>
      <c r="B71" s="38" t="s">
        <v>30</v>
      </c>
      <c r="C71" s="38" t="s">
        <v>525</v>
      </c>
      <c r="D71" s="38" t="s">
        <v>321</v>
      </c>
      <c r="E71" s="40" t="s">
        <v>170</v>
      </c>
      <c r="F71" s="39" t="s">
        <v>1182</v>
      </c>
      <c r="G71" s="39"/>
      <c r="H71" s="39" t="s">
        <v>1183</v>
      </c>
      <c r="I71" s="39"/>
      <c r="J71" s="39" t="s">
        <v>1184</v>
      </c>
      <c r="K71" s="39"/>
      <c r="L71" s="42" t="n">
        <v>472.5952548</v>
      </c>
      <c r="M71" s="39" t="s">
        <v>1185</v>
      </c>
      <c r="N71" s="42" t="n">
        <v>233087.0909328</v>
      </c>
      <c r="O71" s="39" t="s">
        <v>1186</v>
      </c>
    </row>
    <row r="72" customFormat="false" ht="39" hidden="false" customHeight="true" outlineLevel="0" collapsed="false">
      <c r="A72" s="39" t="s">
        <v>594</v>
      </c>
      <c r="B72" s="38" t="s">
        <v>30</v>
      </c>
      <c r="C72" s="38" t="s">
        <v>595</v>
      </c>
      <c r="D72" s="38" t="s">
        <v>321</v>
      </c>
      <c r="E72" s="40" t="s">
        <v>77</v>
      </c>
      <c r="F72" s="39" t="s">
        <v>963</v>
      </c>
      <c r="G72" s="39"/>
      <c r="H72" s="39" t="s">
        <v>1187</v>
      </c>
      <c r="I72" s="39"/>
      <c r="J72" s="39" t="s">
        <v>1188</v>
      </c>
      <c r="K72" s="39"/>
      <c r="L72" s="42" t="n">
        <v>450.78</v>
      </c>
      <c r="M72" s="39" t="s">
        <v>1185</v>
      </c>
      <c r="N72" s="42" t="n">
        <v>233537.8709328</v>
      </c>
      <c r="O72" s="39" t="s">
        <v>1189</v>
      </c>
    </row>
    <row r="73" customFormat="false" ht="24" hidden="false" customHeight="true" outlineLevel="0" collapsed="false">
      <c r="A73" s="39" t="s">
        <v>1190</v>
      </c>
      <c r="B73" s="38" t="s">
        <v>30</v>
      </c>
      <c r="C73" s="38" t="s">
        <v>1191</v>
      </c>
      <c r="D73" s="38" t="s">
        <v>314</v>
      </c>
      <c r="E73" s="40" t="s">
        <v>36</v>
      </c>
      <c r="F73" s="39" t="s">
        <v>1192</v>
      </c>
      <c r="G73" s="39"/>
      <c r="H73" s="39" t="s">
        <v>1193</v>
      </c>
      <c r="I73" s="39"/>
      <c r="J73" s="39" t="s">
        <v>1194</v>
      </c>
      <c r="K73" s="39"/>
      <c r="L73" s="42" t="n">
        <v>376.53338046</v>
      </c>
      <c r="M73" s="39" t="s">
        <v>1195</v>
      </c>
      <c r="N73" s="42" t="n">
        <v>233914.4043133</v>
      </c>
      <c r="O73" s="39" t="s">
        <v>1196</v>
      </c>
    </row>
    <row r="74" customFormat="false" ht="24" hidden="false" customHeight="true" outlineLevel="0" collapsed="false">
      <c r="A74" s="39" t="s">
        <v>553</v>
      </c>
      <c r="B74" s="38" t="s">
        <v>30</v>
      </c>
      <c r="C74" s="38" t="s">
        <v>554</v>
      </c>
      <c r="D74" s="38" t="s">
        <v>321</v>
      </c>
      <c r="E74" s="40" t="s">
        <v>170</v>
      </c>
      <c r="F74" s="39" t="s">
        <v>1197</v>
      </c>
      <c r="G74" s="39"/>
      <c r="H74" s="39" t="s">
        <v>1198</v>
      </c>
      <c r="I74" s="39"/>
      <c r="J74" s="39" t="s">
        <v>1199</v>
      </c>
      <c r="K74" s="39"/>
      <c r="L74" s="42" t="n">
        <v>354.06063</v>
      </c>
      <c r="M74" s="39" t="s">
        <v>1200</v>
      </c>
      <c r="N74" s="42" t="n">
        <v>234268.4649433</v>
      </c>
      <c r="O74" s="39" t="s">
        <v>1201</v>
      </c>
    </row>
    <row r="75" customFormat="false" ht="26.1" hidden="false" customHeight="true" outlineLevel="0" collapsed="false">
      <c r="A75" s="39" t="s">
        <v>544</v>
      </c>
      <c r="B75" s="38" t="s">
        <v>30</v>
      </c>
      <c r="C75" s="38" t="s">
        <v>545</v>
      </c>
      <c r="D75" s="38" t="s">
        <v>321</v>
      </c>
      <c r="E75" s="40" t="s">
        <v>170</v>
      </c>
      <c r="F75" s="39" t="s">
        <v>1202</v>
      </c>
      <c r="G75" s="39"/>
      <c r="H75" s="39" t="s">
        <v>1203</v>
      </c>
      <c r="I75" s="39"/>
      <c r="J75" s="39" t="s">
        <v>1204</v>
      </c>
      <c r="K75" s="39"/>
      <c r="L75" s="42" t="n">
        <v>335.73</v>
      </c>
      <c r="M75" s="39" t="s">
        <v>1205</v>
      </c>
      <c r="N75" s="42" t="n">
        <v>234604.1949433</v>
      </c>
      <c r="O75" s="39" t="s">
        <v>1206</v>
      </c>
    </row>
    <row r="76" customFormat="false" ht="26.1" hidden="false" customHeight="true" outlineLevel="0" collapsed="false">
      <c r="A76" s="39" t="s">
        <v>522</v>
      </c>
      <c r="B76" s="38" t="s">
        <v>30</v>
      </c>
      <c r="C76" s="38" t="s">
        <v>523</v>
      </c>
      <c r="D76" s="38" t="s">
        <v>321</v>
      </c>
      <c r="E76" s="40" t="s">
        <v>97</v>
      </c>
      <c r="F76" s="39" t="s">
        <v>1207</v>
      </c>
      <c r="G76" s="39"/>
      <c r="H76" s="39" t="s">
        <v>1208</v>
      </c>
      <c r="I76" s="39"/>
      <c r="J76" s="39" t="s">
        <v>1209</v>
      </c>
      <c r="K76" s="39"/>
      <c r="L76" s="42" t="n">
        <v>332.18577</v>
      </c>
      <c r="M76" s="39" t="s">
        <v>1205</v>
      </c>
      <c r="N76" s="42" t="n">
        <v>234936.3807133</v>
      </c>
      <c r="O76" s="39" t="s">
        <v>1210</v>
      </c>
    </row>
    <row r="77" customFormat="false" ht="26.1" hidden="false" customHeight="true" outlineLevel="0" collapsed="false">
      <c r="A77" s="39" t="s">
        <v>520</v>
      </c>
      <c r="B77" s="38" t="s">
        <v>30</v>
      </c>
      <c r="C77" s="38" t="s">
        <v>521</v>
      </c>
      <c r="D77" s="38" t="s">
        <v>321</v>
      </c>
      <c r="E77" s="40" t="s">
        <v>170</v>
      </c>
      <c r="F77" s="39" t="s">
        <v>1211</v>
      </c>
      <c r="G77" s="39"/>
      <c r="H77" s="39" t="s">
        <v>1212</v>
      </c>
      <c r="I77" s="39"/>
      <c r="J77" s="39" t="s">
        <v>1213</v>
      </c>
      <c r="K77" s="39"/>
      <c r="L77" s="42" t="n">
        <v>330.490458</v>
      </c>
      <c r="M77" s="39" t="s">
        <v>1205</v>
      </c>
      <c r="N77" s="42" t="n">
        <v>235266.8711713</v>
      </c>
      <c r="O77" s="39" t="s">
        <v>1214</v>
      </c>
    </row>
    <row r="78" customFormat="false" ht="26.1" hidden="false" customHeight="true" outlineLevel="0" collapsed="false">
      <c r="A78" s="39" t="s">
        <v>555</v>
      </c>
      <c r="B78" s="38" t="s">
        <v>30</v>
      </c>
      <c r="C78" s="38" t="s">
        <v>556</v>
      </c>
      <c r="D78" s="38" t="s">
        <v>321</v>
      </c>
      <c r="E78" s="40" t="s">
        <v>170</v>
      </c>
      <c r="F78" s="39" t="s">
        <v>1215</v>
      </c>
      <c r="G78" s="39"/>
      <c r="H78" s="39" t="s">
        <v>1216</v>
      </c>
      <c r="I78" s="39"/>
      <c r="J78" s="39" t="s">
        <v>1217</v>
      </c>
      <c r="K78" s="39"/>
      <c r="L78" s="42" t="n">
        <v>326.17725504</v>
      </c>
      <c r="M78" s="39" t="s">
        <v>1205</v>
      </c>
      <c r="N78" s="42" t="n">
        <v>235593.0484263</v>
      </c>
      <c r="O78" s="39" t="s">
        <v>1218</v>
      </c>
    </row>
    <row r="79" customFormat="false" ht="26.1" hidden="false" customHeight="true" outlineLevel="0" collapsed="false">
      <c r="A79" s="39" t="s">
        <v>442</v>
      </c>
      <c r="B79" s="38" t="s">
        <v>30</v>
      </c>
      <c r="C79" s="38" t="s">
        <v>443</v>
      </c>
      <c r="D79" s="38" t="s">
        <v>321</v>
      </c>
      <c r="E79" s="40" t="s">
        <v>170</v>
      </c>
      <c r="F79" s="39" t="s">
        <v>881</v>
      </c>
      <c r="G79" s="39"/>
      <c r="H79" s="39" t="s">
        <v>1219</v>
      </c>
      <c r="I79" s="39"/>
      <c r="J79" s="39" t="s">
        <v>1220</v>
      </c>
      <c r="K79" s="39"/>
      <c r="L79" s="42" t="n">
        <v>315.7764</v>
      </c>
      <c r="M79" s="39" t="s">
        <v>1221</v>
      </c>
      <c r="N79" s="42" t="n">
        <v>235908.8248263</v>
      </c>
      <c r="O79" s="39" t="s">
        <v>1222</v>
      </c>
    </row>
    <row r="80" customFormat="false" ht="24" hidden="false" customHeight="true" outlineLevel="0" collapsed="false">
      <c r="A80" s="39" t="s">
        <v>1223</v>
      </c>
      <c r="B80" s="38" t="s">
        <v>30</v>
      </c>
      <c r="C80" s="38" t="s">
        <v>1224</v>
      </c>
      <c r="D80" s="38" t="s">
        <v>314</v>
      </c>
      <c r="E80" s="40" t="s">
        <v>36</v>
      </c>
      <c r="F80" s="39" t="s">
        <v>1225</v>
      </c>
      <c r="G80" s="39"/>
      <c r="H80" s="39" t="s">
        <v>1226</v>
      </c>
      <c r="I80" s="39"/>
      <c r="J80" s="39" t="s">
        <v>1227</v>
      </c>
      <c r="K80" s="39"/>
      <c r="L80" s="42" t="n">
        <v>315.60367608</v>
      </c>
      <c r="M80" s="39" t="s">
        <v>1221</v>
      </c>
      <c r="N80" s="42" t="n">
        <v>236224.4285024</v>
      </c>
      <c r="O80" s="39" t="s">
        <v>1228</v>
      </c>
    </row>
    <row r="81" customFormat="false" ht="26.1" hidden="false" customHeight="true" outlineLevel="0" collapsed="false">
      <c r="A81" s="39" t="s">
        <v>557</v>
      </c>
      <c r="B81" s="38" t="s">
        <v>30</v>
      </c>
      <c r="C81" s="38" t="s">
        <v>558</v>
      </c>
      <c r="D81" s="38" t="s">
        <v>321</v>
      </c>
      <c r="E81" s="40" t="s">
        <v>461</v>
      </c>
      <c r="F81" s="39" t="s">
        <v>1229</v>
      </c>
      <c r="G81" s="39"/>
      <c r="H81" s="39" t="s">
        <v>1230</v>
      </c>
      <c r="I81" s="39"/>
      <c r="J81" s="39" t="s">
        <v>1231</v>
      </c>
      <c r="K81" s="39"/>
      <c r="L81" s="42" t="n">
        <v>312.34968072</v>
      </c>
      <c r="M81" s="39" t="s">
        <v>1221</v>
      </c>
      <c r="N81" s="42" t="n">
        <v>236536.7781831</v>
      </c>
      <c r="O81" s="39" t="s">
        <v>1232</v>
      </c>
    </row>
    <row r="82" customFormat="false" ht="26.1" hidden="false" customHeight="true" outlineLevel="0" collapsed="false">
      <c r="A82" s="39" t="s">
        <v>414</v>
      </c>
      <c r="B82" s="38" t="s">
        <v>30</v>
      </c>
      <c r="C82" s="38" t="s">
        <v>415</v>
      </c>
      <c r="D82" s="38" t="s">
        <v>321</v>
      </c>
      <c r="E82" s="40" t="s">
        <v>24</v>
      </c>
      <c r="F82" s="39" t="s">
        <v>881</v>
      </c>
      <c r="G82" s="39"/>
      <c r="H82" s="39" t="s">
        <v>1233</v>
      </c>
      <c r="I82" s="39"/>
      <c r="J82" s="39" t="s">
        <v>1234</v>
      </c>
      <c r="K82" s="39"/>
      <c r="L82" s="42" t="n">
        <v>304.7814</v>
      </c>
      <c r="M82" s="39" t="s">
        <v>1221</v>
      </c>
      <c r="N82" s="42" t="n">
        <v>236841.5595831</v>
      </c>
      <c r="O82" s="39" t="s">
        <v>1235</v>
      </c>
    </row>
    <row r="83" customFormat="false" ht="24" hidden="false" customHeight="true" outlineLevel="0" collapsed="false">
      <c r="A83" s="39" t="s">
        <v>428</v>
      </c>
      <c r="B83" s="38" t="s">
        <v>30</v>
      </c>
      <c r="C83" s="38" t="s">
        <v>429</v>
      </c>
      <c r="D83" s="38" t="s">
        <v>321</v>
      </c>
      <c r="E83" s="40" t="s">
        <v>170</v>
      </c>
      <c r="F83" s="39" t="s">
        <v>1236</v>
      </c>
      <c r="G83" s="39"/>
      <c r="H83" s="39" t="s">
        <v>1237</v>
      </c>
      <c r="I83" s="39"/>
      <c r="J83" s="39" t="s">
        <v>1238</v>
      </c>
      <c r="K83" s="39"/>
      <c r="L83" s="42" t="n">
        <v>282.668256</v>
      </c>
      <c r="M83" s="39" t="s">
        <v>1239</v>
      </c>
      <c r="N83" s="42" t="n">
        <v>237124.2278391</v>
      </c>
      <c r="O83" s="39" t="s">
        <v>1240</v>
      </c>
    </row>
    <row r="84" customFormat="false" ht="26.1" hidden="false" customHeight="true" outlineLevel="0" collapsed="false">
      <c r="A84" s="39" t="s">
        <v>1241</v>
      </c>
      <c r="B84" s="38" t="s">
        <v>30</v>
      </c>
      <c r="C84" s="38" t="s">
        <v>1242</v>
      </c>
      <c r="D84" s="38" t="s">
        <v>314</v>
      </c>
      <c r="E84" s="40" t="s">
        <v>36</v>
      </c>
      <c r="F84" s="39" t="s">
        <v>1243</v>
      </c>
      <c r="G84" s="39"/>
      <c r="H84" s="39" t="s">
        <v>1244</v>
      </c>
      <c r="I84" s="39"/>
      <c r="J84" s="39" t="s">
        <v>1245</v>
      </c>
      <c r="K84" s="39"/>
      <c r="L84" s="42" t="n">
        <v>278.127844032</v>
      </c>
      <c r="M84" s="39" t="s">
        <v>1239</v>
      </c>
      <c r="N84" s="42" t="n">
        <v>237402.3556831</v>
      </c>
      <c r="O84" s="39" t="s">
        <v>1246</v>
      </c>
    </row>
    <row r="85" customFormat="false" ht="26.1" hidden="false" customHeight="true" outlineLevel="0" collapsed="false">
      <c r="A85" s="39" t="s">
        <v>328</v>
      </c>
      <c r="B85" s="38" t="s">
        <v>30</v>
      </c>
      <c r="C85" s="38" t="s">
        <v>329</v>
      </c>
      <c r="D85" s="38" t="s">
        <v>300</v>
      </c>
      <c r="E85" s="40" t="s">
        <v>36</v>
      </c>
      <c r="F85" s="39" t="s">
        <v>1247</v>
      </c>
      <c r="G85" s="39"/>
      <c r="H85" s="39" t="s">
        <v>1248</v>
      </c>
      <c r="I85" s="39"/>
      <c r="J85" s="39" t="s">
        <v>1249</v>
      </c>
      <c r="K85" s="39"/>
      <c r="L85" s="42" t="n">
        <v>267.84</v>
      </c>
      <c r="M85" s="39" t="s">
        <v>1250</v>
      </c>
      <c r="N85" s="42" t="n">
        <v>237670.1956831</v>
      </c>
      <c r="O85" s="39" t="s">
        <v>1251</v>
      </c>
    </row>
    <row r="86" customFormat="false" ht="26.1" hidden="false" customHeight="true" outlineLevel="0" collapsed="false">
      <c r="A86" s="39" t="s">
        <v>596</v>
      </c>
      <c r="B86" s="38" t="s">
        <v>30</v>
      </c>
      <c r="C86" s="38" t="s">
        <v>597</v>
      </c>
      <c r="D86" s="38" t="s">
        <v>321</v>
      </c>
      <c r="E86" s="40" t="s">
        <v>483</v>
      </c>
      <c r="F86" s="39" t="s">
        <v>1252</v>
      </c>
      <c r="G86" s="39"/>
      <c r="H86" s="39" t="s">
        <v>1253</v>
      </c>
      <c r="I86" s="39"/>
      <c r="J86" s="39" t="s">
        <v>1254</v>
      </c>
      <c r="K86" s="39"/>
      <c r="L86" s="42" t="n">
        <v>265.18338</v>
      </c>
      <c r="M86" s="39" t="s">
        <v>1250</v>
      </c>
      <c r="N86" s="42" t="n">
        <v>237935.3790631</v>
      </c>
      <c r="O86" s="39" t="s">
        <v>1255</v>
      </c>
    </row>
    <row r="87" customFormat="false" ht="26.1" hidden="false" customHeight="true" outlineLevel="0" collapsed="false">
      <c r="A87" s="39" t="s">
        <v>1256</v>
      </c>
      <c r="B87" s="38" t="s">
        <v>30</v>
      </c>
      <c r="C87" s="38" t="s">
        <v>1257</v>
      </c>
      <c r="D87" s="38" t="s">
        <v>300</v>
      </c>
      <c r="E87" s="40" t="s">
        <v>36</v>
      </c>
      <c r="F87" s="39" t="s">
        <v>1258</v>
      </c>
      <c r="G87" s="39"/>
      <c r="H87" s="39" t="s">
        <v>877</v>
      </c>
      <c r="I87" s="39"/>
      <c r="J87" s="39" t="s">
        <v>1259</v>
      </c>
      <c r="K87" s="39"/>
      <c r="L87" s="42" t="n">
        <v>259.9236</v>
      </c>
      <c r="M87" s="39" t="s">
        <v>1250</v>
      </c>
      <c r="N87" s="42" t="n">
        <v>238195.3026631</v>
      </c>
      <c r="O87" s="39" t="s">
        <v>1260</v>
      </c>
    </row>
    <row r="88" customFormat="false" ht="24" hidden="false" customHeight="true" outlineLevel="0" collapsed="false">
      <c r="A88" s="39" t="s">
        <v>1261</v>
      </c>
      <c r="B88" s="38" t="s">
        <v>30</v>
      </c>
      <c r="C88" s="38" t="s">
        <v>1262</v>
      </c>
      <c r="D88" s="38" t="s">
        <v>314</v>
      </c>
      <c r="E88" s="40" t="s">
        <v>36</v>
      </c>
      <c r="F88" s="39" t="s">
        <v>1263</v>
      </c>
      <c r="G88" s="39"/>
      <c r="H88" s="39" t="s">
        <v>1264</v>
      </c>
      <c r="I88" s="39"/>
      <c r="J88" s="39" t="s">
        <v>1265</v>
      </c>
      <c r="K88" s="39"/>
      <c r="L88" s="42" t="n">
        <v>256.4585606</v>
      </c>
      <c r="M88" s="39" t="s">
        <v>1250</v>
      </c>
      <c r="N88" s="42" t="n">
        <v>238451.7612237</v>
      </c>
      <c r="O88" s="39" t="s">
        <v>1266</v>
      </c>
    </row>
    <row r="89" customFormat="false" ht="24" hidden="false" customHeight="true" outlineLevel="0" collapsed="false">
      <c r="A89" s="39" t="s">
        <v>1267</v>
      </c>
      <c r="B89" s="38" t="s">
        <v>56</v>
      </c>
      <c r="C89" s="38" t="s">
        <v>1268</v>
      </c>
      <c r="D89" s="38" t="s">
        <v>321</v>
      </c>
      <c r="E89" s="40" t="s">
        <v>66</v>
      </c>
      <c r="F89" s="39" t="s">
        <v>1269</v>
      </c>
      <c r="G89" s="39"/>
      <c r="H89" s="39" t="s">
        <v>1270</v>
      </c>
      <c r="I89" s="39"/>
      <c r="J89" s="39" t="s">
        <v>1271</v>
      </c>
      <c r="K89" s="39"/>
      <c r="L89" s="42" t="n">
        <v>247.409028362</v>
      </c>
      <c r="M89" s="39" t="s">
        <v>1250</v>
      </c>
      <c r="N89" s="42" t="n">
        <v>238699.1702521</v>
      </c>
      <c r="O89" s="39" t="s">
        <v>1272</v>
      </c>
    </row>
    <row r="90" customFormat="false" ht="26.1" hidden="false" customHeight="true" outlineLevel="0" collapsed="false">
      <c r="A90" s="39" t="s">
        <v>1273</v>
      </c>
      <c r="B90" s="38" t="s">
        <v>30</v>
      </c>
      <c r="C90" s="38" t="s">
        <v>1274</v>
      </c>
      <c r="D90" s="38" t="s">
        <v>300</v>
      </c>
      <c r="E90" s="40" t="s">
        <v>36</v>
      </c>
      <c r="F90" s="39" t="s">
        <v>1132</v>
      </c>
      <c r="G90" s="39"/>
      <c r="H90" s="39" t="s">
        <v>1275</v>
      </c>
      <c r="I90" s="39"/>
      <c r="J90" s="39" t="s">
        <v>1276</v>
      </c>
      <c r="K90" s="39"/>
      <c r="L90" s="42" t="n">
        <v>238.942208</v>
      </c>
      <c r="M90" s="39" t="s">
        <v>1277</v>
      </c>
      <c r="N90" s="42" t="n">
        <v>238938.1124601</v>
      </c>
      <c r="O90" s="39" t="s">
        <v>1278</v>
      </c>
    </row>
    <row r="91" customFormat="false" ht="24" hidden="false" customHeight="true" outlineLevel="0" collapsed="false">
      <c r="A91" s="39" t="s">
        <v>1279</v>
      </c>
      <c r="B91" s="38" t="s">
        <v>30</v>
      </c>
      <c r="C91" s="38" t="s">
        <v>1280</v>
      </c>
      <c r="D91" s="38" t="s">
        <v>314</v>
      </c>
      <c r="E91" s="40" t="s">
        <v>36</v>
      </c>
      <c r="F91" s="39" t="s">
        <v>1281</v>
      </c>
      <c r="G91" s="39"/>
      <c r="H91" s="39" t="s">
        <v>1282</v>
      </c>
      <c r="I91" s="39"/>
      <c r="J91" s="39" t="s">
        <v>1283</v>
      </c>
      <c r="K91" s="39"/>
      <c r="L91" s="42" t="n">
        <v>234.813603792</v>
      </c>
      <c r="M91" s="39" t="s">
        <v>1277</v>
      </c>
      <c r="N91" s="42" t="n">
        <v>239172.9260639</v>
      </c>
      <c r="O91" s="39" t="s">
        <v>1284</v>
      </c>
    </row>
    <row r="92" customFormat="false" ht="26.1" hidden="false" customHeight="true" outlineLevel="0" collapsed="false">
      <c r="A92" s="39" t="s">
        <v>479</v>
      </c>
      <c r="B92" s="38" t="s">
        <v>30</v>
      </c>
      <c r="C92" s="38" t="s">
        <v>480</v>
      </c>
      <c r="D92" s="38" t="s">
        <v>321</v>
      </c>
      <c r="E92" s="40" t="s">
        <v>97</v>
      </c>
      <c r="F92" s="39" t="s">
        <v>1285</v>
      </c>
      <c r="G92" s="39"/>
      <c r="H92" s="39" t="s">
        <v>1286</v>
      </c>
      <c r="I92" s="39"/>
      <c r="J92" s="39" t="s">
        <v>1287</v>
      </c>
      <c r="K92" s="39"/>
      <c r="L92" s="42" t="n">
        <v>229.05856124</v>
      </c>
      <c r="M92" s="39" t="s">
        <v>1277</v>
      </c>
      <c r="N92" s="42" t="n">
        <v>239401.9846251</v>
      </c>
      <c r="O92" s="39" t="s">
        <v>1288</v>
      </c>
    </row>
    <row r="93" customFormat="false" ht="65.1" hidden="false" customHeight="true" outlineLevel="0" collapsed="false">
      <c r="A93" s="39" t="s">
        <v>1289</v>
      </c>
      <c r="B93" s="38" t="s">
        <v>30</v>
      </c>
      <c r="C93" s="38" t="s">
        <v>1290</v>
      </c>
      <c r="D93" s="38" t="s">
        <v>300</v>
      </c>
      <c r="E93" s="40" t="s">
        <v>24</v>
      </c>
      <c r="F93" s="39" t="s">
        <v>1291</v>
      </c>
      <c r="G93" s="39"/>
      <c r="H93" s="39" t="s">
        <v>1292</v>
      </c>
      <c r="I93" s="39"/>
      <c r="J93" s="39" t="s">
        <v>1293</v>
      </c>
      <c r="K93" s="39"/>
      <c r="L93" s="42" t="n">
        <v>228.380486278</v>
      </c>
      <c r="M93" s="39" t="s">
        <v>1277</v>
      </c>
      <c r="N93" s="42" t="n">
        <v>239630.3651114</v>
      </c>
      <c r="O93" s="39" t="s">
        <v>1294</v>
      </c>
    </row>
    <row r="94" customFormat="false" ht="24" hidden="false" customHeight="true" outlineLevel="0" collapsed="false">
      <c r="A94" s="39" t="s">
        <v>343</v>
      </c>
      <c r="B94" s="38" t="s">
        <v>22</v>
      </c>
      <c r="C94" s="38" t="s">
        <v>344</v>
      </c>
      <c r="D94" s="38" t="s">
        <v>345</v>
      </c>
      <c r="E94" s="40" t="s">
        <v>58</v>
      </c>
      <c r="F94" s="39" t="s">
        <v>1067</v>
      </c>
      <c r="G94" s="39"/>
      <c r="H94" s="39" t="s">
        <v>1295</v>
      </c>
      <c r="I94" s="39"/>
      <c r="J94" s="39" t="s">
        <v>1296</v>
      </c>
      <c r="K94" s="39"/>
      <c r="L94" s="42" t="n">
        <v>225.87</v>
      </c>
      <c r="M94" s="39" t="s">
        <v>1277</v>
      </c>
      <c r="N94" s="42" t="n">
        <v>239856.2351114</v>
      </c>
      <c r="O94" s="39" t="s">
        <v>1297</v>
      </c>
    </row>
    <row r="95" customFormat="false" ht="24" hidden="false" customHeight="true" outlineLevel="0" collapsed="false">
      <c r="A95" s="39" t="s">
        <v>1298</v>
      </c>
      <c r="B95" s="38" t="s">
        <v>30</v>
      </c>
      <c r="C95" s="38" t="s">
        <v>1299</v>
      </c>
      <c r="D95" s="38" t="s">
        <v>314</v>
      </c>
      <c r="E95" s="40" t="s">
        <v>36</v>
      </c>
      <c r="F95" s="39" t="s">
        <v>1300</v>
      </c>
      <c r="G95" s="39"/>
      <c r="H95" s="39" t="s">
        <v>1301</v>
      </c>
      <c r="I95" s="39"/>
      <c r="J95" s="39" t="s">
        <v>1302</v>
      </c>
      <c r="K95" s="39"/>
      <c r="L95" s="42" t="n">
        <v>225.081059</v>
      </c>
      <c r="M95" s="39" t="s">
        <v>1277</v>
      </c>
      <c r="N95" s="42" t="n">
        <v>240081.3161704</v>
      </c>
      <c r="O95" s="39" t="s">
        <v>1303</v>
      </c>
    </row>
    <row r="96" customFormat="false" ht="24" hidden="false" customHeight="true" outlineLevel="0" collapsed="false">
      <c r="A96" s="39" t="s">
        <v>1304</v>
      </c>
      <c r="B96" s="38" t="s">
        <v>30</v>
      </c>
      <c r="C96" s="38" t="s">
        <v>1305</v>
      </c>
      <c r="D96" s="38" t="s">
        <v>314</v>
      </c>
      <c r="E96" s="40" t="s">
        <v>36</v>
      </c>
      <c r="F96" s="39" t="s">
        <v>1306</v>
      </c>
      <c r="G96" s="39"/>
      <c r="H96" s="39" t="s">
        <v>1244</v>
      </c>
      <c r="I96" s="39"/>
      <c r="J96" s="39" t="s">
        <v>1307</v>
      </c>
      <c r="K96" s="39"/>
      <c r="L96" s="42" t="n">
        <v>212.18015616</v>
      </c>
      <c r="M96" s="39" t="s">
        <v>1308</v>
      </c>
      <c r="N96" s="42" t="n">
        <v>240293.4963266</v>
      </c>
      <c r="O96" s="39" t="s">
        <v>1309</v>
      </c>
    </row>
    <row r="97" customFormat="false" ht="26.1" hidden="false" customHeight="true" outlineLevel="0" collapsed="false">
      <c r="A97" s="39" t="s">
        <v>1310</v>
      </c>
      <c r="B97" s="38" t="s">
        <v>30</v>
      </c>
      <c r="C97" s="38" t="s">
        <v>1311</v>
      </c>
      <c r="D97" s="38" t="s">
        <v>300</v>
      </c>
      <c r="E97" s="40" t="s">
        <v>36</v>
      </c>
      <c r="F97" s="39" t="s">
        <v>1258</v>
      </c>
      <c r="G97" s="39"/>
      <c r="H97" s="39" t="s">
        <v>1312</v>
      </c>
      <c r="I97" s="39"/>
      <c r="J97" s="39" t="s">
        <v>1313</v>
      </c>
      <c r="K97" s="39"/>
      <c r="L97" s="42" t="n">
        <v>195.809112</v>
      </c>
      <c r="M97" s="39" t="s">
        <v>1308</v>
      </c>
      <c r="N97" s="42" t="n">
        <v>240489.3054386</v>
      </c>
      <c r="O97" s="39" t="s">
        <v>1314</v>
      </c>
    </row>
    <row r="98" customFormat="false" ht="24" hidden="false" customHeight="true" outlineLevel="0" collapsed="false">
      <c r="A98" s="39" t="s">
        <v>1315</v>
      </c>
      <c r="B98" s="38" t="s">
        <v>30</v>
      </c>
      <c r="C98" s="38" t="s">
        <v>1316</v>
      </c>
      <c r="D98" s="38" t="s">
        <v>314</v>
      </c>
      <c r="E98" s="40" t="s">
        <v>36</v>
      </c>
      <c r="F98" s="39" t="s">
        <v>1317</v>
      </c>
      <c r="G98" s="39"/>
      <c r="H98" s="39" t="s">
        <v>1318</v>
      </c>
      <c r="I98" s="39"/>
      <c r="J98" s="39" t="s">
        <v>1319</v>
      </c>
      <c r="K98" s="39"/>
      <c r="L98" s="42" t="n">
        <v>184.51132128</v>
      </c>
      <c r="M98" s="39" t="s">
        <v>1320</v>
      </c>
      <c r="N98" s="42" t="n">
        <v>240673.8167599</v>
      </c>
      <c r="O98" s="39" t="s">
        <v>1321</v>
      </c>
    </row>
    <row r="99" customFormat="false" ht="24" hidden="false" customHeight="true" outlineLevel="0" collapsed="false">
      <c r="A99" s="39" t="s">
        <v>1322</v>
      </c>
      <c r="B99" s="38" t="s">
        <v>30</v>
      </c>
      <c r="C99" s="38" t="s">
        <v>1323</v>
      </c>
      <c r="D99" s="38" t="s">
        <v>321</v>
      </c>
      <c r="E99" s="40" t="s">
        <v>483</v>
      </c>
      <c r="F99" s="39" t="s">
        <v>1324</v>
      </c>
      <c r="G99" s="39"/>
      <c r="H99" s="39" t="s">
        <v>1325</v>
      </c>
      <c r="I99" s="39"/>
      <c r="J99" s="39" t="s">
        <v>1326</v>
      </c>
      <c r="K99" s="39"/>
      <c r="L99" s="42" t="n">
        <v>183.254586496</v>
      </c>
      <c r="M99" s="39" t="s">
        <v>1320</v>
      </c>
      <c r="N99" s="42" t="n">
        <v>240857.0713464</v>
      </c>
      <c r="O99" s="39" t="s">
        <v>1327</v>
      </c>
    </row>
    <row r="100" customFormat="false" ht="24" hidden="false" customHeight="true" outlineLevel="0" collapsed="false">
      <c r="A100" s="39" t="s">
        <v>1328</v>
      </c>
      <c r="B100" s="38" t="s">
        <v>30</v>
      </c>
      <c r="C100" s="38" t="s">
        <v>1329</v>
      </c>
      <c r="D100" s="38" t="s">
        <v>321</v>
      </c>
      <c r="E100" s="40" t="s">
        <v>483</v>
      </c>
      <c r="F100" s="39" t="s">
        <v>1330</v>
      </c>
      <c r="G100" s="39"/>
      <c r="H100" s="39" t="s">
        <v>1331</v>
      </c>
      <c r="I100" s="39"/>
      <c r="J100" s="39" t="s">
        <v>1332</v>
      </c>
      <c r="K100" s="39"/>
      <c r="L100" s="42" t="n">
        <v>175.391346816</v>
      </c>
      <c r="M100" s="39" t="s">
        <v>1320</v>
      </c>
      <c r="N100" s="42" t="n">
        <v>241032.4626932</v>
      </c>
      <c r="O100" s="39" t="s">
        <v>1333</v>
      </c>
    </row>
    <row r="101" customFormat="false" ht="26.1" hidden="false" customHeight="true" outlineLevel="0" collapsed="false">
      <c r="A101" s="39" t="s">
        <v>1334</v>
      </c>
      <c r="B101" s="38" t="s">
        <v>30</v>
      </c>
      <c r="C101" s="38" t="s">
        <v>1335</v>
      </c>
      <c r="D101" s="38" t="s">
        <v>300</v>
      </c>
      <c r="E101" s="40" t="s">
        <v>36</v>
      </c>
      <c r="F101" s="39" t="s">
        <v>1336</v>
      </c>
      <c r="G101" s="39"/>
      <c r="H101" s="39" t="s">
        <v>1101</v>
      </c>
      <c r="I101" s="39"/>
      <c r="J101" s="39" t="s">
        <v>1337</v>
      </c>
      <c r="K101" s="39"/>
      <c r="L101" s="42" t="n">
        <v>154.400103</v>
      </c>
      <c r="M101" s="39" t="s">
        <v>1338</v>
      </c>
      <c r="N101" s="42" t="n">
        <v>241186.8627962</v>
      </c>
      <c r="O101" s="39" t="s">
        <v>1339</v>
      </c>
    </row>
    <row r="102" customFormat="false" ht="26.1" hidden="false" customHeight="true" outlineLevel="0" collapsed="false">
      <c r="A102" s="39" t="s">
        <v>1340</v>
      </c>
      <c r="B102" s="38" t="s">
        <v>146</v>
      </c>
      <c r="C102" s="38" t="s">
        <v>497</v>
      </c>
      <c r="D102" s="38" t="s">
        <v>300</v>
      </c>
      <c r="E102" s="40" t="s">
        <v>24</v>
      </c>
      <c r="F102" s="39" t="s">
        <v>1341</v>
      </c>
      <c r="G102" s="39" t="s">
        <v>1138</v>
      </c>
      <c r="H102" s="39" t="s">
        <v>1342</v>
      </c>
      <c r="I102" s="39" t="s">
        <v>1343</v>
      </c>
      <c r="J102" s="39" t="s">
        <v>1344</v>
      </c>
      <c r="K102" s="39" t="s">
        <v>1140</v>
      </c>
      <c r="L102" s="42" t="n">
        <v>135.897823968</v>
      </c>
      <c r="M102" s="39" t="s">
        <v>1345</v>
      </c>
      <c r="N102" s="42" t="n">
        <v>241322.7606202</v>
      </c>
      <c r="O102" s="39" t="s">
        <v>1346</v>
      </c>
    </row>
    <row r="103" customFormat="false" ht="26.1" hidden="false" customHeight="true" outlineLevel="0" collapsed="false">
      <c r="A103" s="39" t="s">
        <v>1347</v>
      </c>
      <c r="B103" s="38" t="s">
        <v>30</v>
      </c>
      <c r="C103" s="38" t="s">
        <v>1348</v>
      </c>
      <c r="D103" s="38" t="s">
        <v>321</v>
      </c>
      <c r="E103" s="40" t="s">
        <v>24</v>
      </c>
      <c r="F103" s="39" t="s">
        <v>1349</v>
      </c>
      <c r="G103" s="39"/>
      <c r="H103" s="39" t="s">
        <v>1350</v>
      </c>
      <c r="I103" s="39"/>
      <c r="J103" s="39" t="s">
        <v>1351</v>
      </c>
      <c r="K103" s="39"/>
      <c r="L103" s="42" t="n">
        <v>130.878711232</v>
      </c>
      <c r="M103" s="39" t="s">
        <v>1345</v>
      </c>
      <c r="N103" s="42" t="n">
        <v>241453.6393314</v>
      </c>
      <c r="O103" s="39" t="s">
        <v>1352</v>
      </c>
    </row>
    <row r="104" customFormat="false" ht="24" hidden="false" customHeight="true" outlineLevel="0" collapsed="false">
      <c r="A104" s="39" t="s">
        <v>1353</v>
      </c>
      <c r="B104" s="38" t="s">
        <v>56</v>
      </c>
      <c r="C104" s="38" t="s">
        <v>1354</v>
      </c>
      <c r="D104" s="38" t="s">
        <v>321</v>
      </c>
      <c r="E104" s="40" t="s">
        <v>66</v>
      </c>
      <c r="F104" s="39" t="s">
        <v>1355</v>
      </c>
      <c r="G104" s="39"/>
      <c r="H104" s="39" t="s">
        <v>1356</v>
      </c>
      <c r="I104" s="39"/>
      <c r="J104" s="39" t="s">
        <v>1357</v>
      </c>
      <c r="K104" s="39"/>
      <c r="L104" s="42" t="n">
        <v>128.90813193</v>
      </c>
      <c r="M104" s="39" t="s">
        <v>1345</v>
      </c>
      <c r="N104" s="42" t="n">
        <v>241582.5474633</v>
      </c>
      <c r="O104" s="39" t="s">
        <v>1358</v>
      </c>
    </row>
    <row r="105" customFormat="false" ht="24" hidden="false" customHeight="true" outlineLevel="0" collapsed="false">
      <c r="A105" s="39" t="s">
        <v>1359</v>
      </c>
      <c r="B105" s="38" t="s">
        <v>30</v>
      </c>
      <c r="C105" s="38" t="s">
        <v>1360</v>
      </c>
      <c r="D105" s="38" t="s">
        <v>314</v>
      </c>
      <c r="E105" s="40" t="s">
        <v>36</v>
      </c>
      <c r="F105" s="39" t="s">
        <v>1361</v>
      </c>
      <c r="G105" s="39"/>
      <c r="H105" s="39" t="s">
        <v>1362</v>
      </c>
      <c r="I105" s="39"/>
      <c r="J105" s="39" t="s">
        <v>1363</v>
      </c>
      <c r="K105" s="39"/>
      <c r="L105" s="42" t="n">
        <v>113.47207872</v>
      </c>
      <c r="M105" s="39" t="s">
        <v>1364</v>
      </c>
      <c r="N105" s="42" t="n">
        <v>241696.019542</v>
      </c>
      <c r="O105" s="39" t="s">
        <v>1365</v>
      </c>
    </row>
    <row r="106" customFormat="false" ht="26.1" hidden="false" customHeight="true" outlineLevel="0" collapsed="false">
      <c r="A106" s="39" t="s">
        <v>1366</v>
      </c>
      <c r="B106" s="38" t="s">
        <v>30</v>
      </c>
      <c r="C106" s="38" t="s">
        <v>1367</v>
      </c>
      <c r="D106" s="38" t="s">
        <v>300</v>
      </c>
      <c r="E106" s="40" t="s">
        <v>36</v>
      </c>
      <c r="F106" s="39" t="s">
        <v>1336</v>
      </c>
      <c r="G106" s="39"/>
      <c r="H106" s="39" t="s">
        <v>1088</v>
      </c>
      <c r="I106" s="39"/>
      <c r="J106" s="39" t="s">
        <v>1368</v>
      </c>
      <c r="K106" s="39"/>
      <c r="L106" s="42" t="n">
        <v>107.591022</v>
      </c>
      <c r="M106" s="39" t="s">
        <v>1364</v>
      </c>
      <c r="N106" s="42" t="n">
        <v>241803.610564</v>
      </c>
      <c r="O106" s="39" t="s">
        <v>1369</v>
      </c>
    </row>
    <row r="107" customFormat="false" ht="26.1" hidden="false" customHeight="true" outlineLevel="0" collapsed="false">
      <c r="A107" s="39" t="s">
        <v>528</v>
      </c>
      <c r="B107" s="38" t="s">
        <v>30</v>
      </c>
      <c r="C107" s="38" t="s">
        <v>529</v>
      </c>
      <c r="D107" s="38" t="s">
        <v>321</v>
      </c>
      <c r="E107" s="40" t="s">
        <v>170</v>
      </c>
      <c r="F107" s="39" t="s">
        <v>1370</v>
      </c>
      <c r="G107" s="39"/>
      <c r="H107" s="39" t="s">
        <v>1371</v>
      </c>
      <c r="I107" s="39"/>
      <c r="J107" s="39" t="s">
        <v>1372</v>
      </c>
      <c r="K107" s="39"/>
      <c r="L107" s="42" t="n">
        <v>103.7025</v>
      </c>
      <c r="M107" s="39" t="s">
        <v>1364</v>
      </c>
      <c r="N107" s="42" t="n">
        <v>241907.313064</v>
      </c>
      <c r="O107" s="39" t="s">
        <v>1373</v>
      </c>
    </row>
    <row r="108" customFormat="false" ht="24" hidden="false" customHeight="true" outlineLevel="0" collapsed="false">
      <c r="A108" s="39" t="s">
        <v>588</v>
      </c>
      <c r="B108" s="38" t="s">
        <v>30</v>
      </c>
      <c r="C108" s="38" t="s">
        <v>589</v>
      </c>
      <c r="D108" s="38" t="s">
        <v>321</v>
      </c>
      <c r="E108" s="40" t="s">
        <v>170</v>
      </c>
      <c r="F108" s="39" t="s">
        <v>1374</v>
      </c>
      <c r="G108" s="39"/>
      <c r="H108" s="39" t="s">
        <v>1375</v>
      </c>
      <c r="I108" s="39"/>
      <c r="J108" s="39" t="s">
        <v>1376</v>
      </c>
      <c r="K108" s="39"/>
      <c r="L108" s="42" t="n">
        <v>97.96913</v>
      </c>
      <c r="M108" s="39" t="s">
        <v>1364</v>
      </c>
      <c r="N108" s="42" t="n">
        <v>242005.282194</v>
      </c>
      <c r="O108" s="39" t="s">
        <v>1377</v>
      </c>
    </row>
    <row r="109" customFormat="false" ht="26.1" hidden="false" customHeight="true" outlineLevel="0" collapsed="false">
      <c r="A109" s="39" t="s">
        <v>1378</v>
      </c>
      <c r="B109" s="38" t="s">
        <v>56</v>
      </c>
      <c r="C109" s="38" t="s">
        <v>1379</v>
      </c>
      <c r="D109" s="38" t="s">
        <v>928</v>
      </c>
      <c r="E109" s="40" t="s">
        <v>66</v>
      </c>
      <c r="F109" s="39" t="s">
        <v>1269</v>
      </c>
      <c r="G109" s="39"/>
      <c r="H109" s="39" t="s">
        <v>1380</v>
      </c>
      <c r="I109" s="39"/>
      <c r="J109" s="39" t="s">
        <v>1381</v>
      </c>
      <c r="K109" s="39"/>
      <c r="L109" s="42" t="n">
        <v>88.31257908</v>
      </c>
      <c r="M109" s="39" t="s">
        <v>1382</v>
      </c>
      <c r="N109" s="42" t="n">
        <v>242093.5947731</v>
      </c>
      <c r="O109" s="39" t="s">
        <v>1383</v>
      </c>
    </row>
    <row r="110" customFormat="false" ht="24" hidden="false" customHeight="true" outlineLevel="0" collapsed="false">
      <c r="A110" s="39" t="s">
        <v>1384</v>
      </c>
      <c r="B110" s="38" t="s">
        <v>30</v>
      </c>
      <c r="C110" s="38" t="s">
        <v>1385</v>
      </c>
      <c r="D110" s="38" t="s">
        <v>314</v>
      </c>
      <c r="E110" s="40" t="s">
        <v>36</v>
      </c>
      <c r="F110" s="39" t="s">
        <v>1386</v>
      </c>
      <c r="G110" s="39"/>
      <c r="H110" s="39" t="s">
        <v>852</v>
      </c>
      <c r="I110" s="39"/>
      <c r="J110" s="39" t="s">
        <v>1387</v>
      </c>
      <c r="K110" s="39"/>
      <c r="L110" s="42" t="n">
        <v>88.195006912</v>
      </c>
      <c r="M110" s="39" t="s">
        <v>1382</v>
      </c>
      <c r="N110" s="42" t="n">
        <v>242181.78978</v>
      </c>
      <c r="O110" s="39" t="s">
        <v>1388</v>
      </c>
    </row>
    <row r="111" customFormat="false" ht="24" hidden="false" customHeight="true" outlineLevel="0" collapsed="false">
      <c r="A111" s="39" t="s">
        <v>1389</v>
      </c>
      <c r="B111" s="38" t="s">
        <v>146</v>
      </c>
      <c r="C111" s="38" t="s">
        <v>502</v>
      </c>
      <c r="D111" s="38" t="s">
        <v>314</v>
      </c>
      <c r="E111" s="40" t="s">
        <v>421</v>
      </c>
      <c r="F111" s="39" t="s">
        <v>1390</v>
      </c>
      <c r="G111" s="39"/>
      <c r="H111" s="39" t="s">
        <v>1391</v>
      </c>
      <c r="I111" s="39"/>
      <c r="J111" s="39" t="s">
        <v>1392</v>
      </c>
      <c r="K111" s="39"/>
      <c r="L111" s="42" t="n">
        <v>87.16576624</v>
      </c>
      <c r="M111" s="39" t="s">
        <v>1382</v>
      </c>
      <c r="N111" s="42" t="n">
        <v>242268.9555462</v>
      </c>
      <c r="O111" s="39" t="s">
        <v>1393</v>
      </c>
    </row>
    <row r="112" customFormat="false" ht="26.1" hidden="false" customHeight="true" outlineLevel="0" collapsed="false">
      <c r="A112" s="39" t="s">
        <v>317</v>
      </c>
      <c r="B112" s="38" t="s">
        <v>30</v>
      </c>
      <c r="C112" s="38" t="s">
        <v>318</v>
      </c>
      <c r="D112" s="38" t="s">
        <v>300</v>
      </c>
      <c r="E112" s="40" t="s">
        <v>32</v>
      </c>
      <c r="F112" s="39" t="s">
        <v>1067</v>
      </c>
      <c r="G112" s="39"/>
      <c r="H112" s="39" t="s">
        <v>1394</v>
      </c>
      <c r="I112" s="39"/>
      <c r="J112" s="39" t="s">
        <v>1395</v>
      </c>
      <c r="K112" s="39"/>
      <c r="L112" s="42" t="n">
        <v>85.14</v>
      </c>
      <c r="M112" s="39" t="s">
        <v>1382</v>
      </c>
      <c r="N112" s="42" t="n">
        <v>242354.0955462</v>
      </c>
      <c r="O112" s="39" t="s">
        <v>1396</v>
      </c>
    </row>
    <row r="113" customFormat="false" ht="39" hidden="false" customHeight="true" outlineLevel="0" collapsed="false">
      <c r="A113" s="39" t="s">
        <v>457</v>
      </c>
      <c r="B113" s="38" t="s">
        <v>30</v>
      </c>
      <c r="C113" s="38" t="s">
        <v>458</v>
      </c>
      <c r="D113" s="38" t="s">
        <v>321</v>
      </c>
      <c r="E113" s="40" t="s">
        <v>24</v>
      </c>
      <c r="F113" s="39" t="s">
        <v>1397</v>
      </c>
      <c r="G113" s="39"/>
      <c r="H113" s="39" t="s">
        <v>959</v>
      </c>
      <c r="I113" s="39"/>
      <c r="J113" s="39" t="s">
        <v>1398</v>
      </c>
      <c r="K113" s="39"/>
      <c r="L113" s="42" t="n">
        <v>84.386448</v>
      </c>
      <c r="M113" s="39" t="s">
        <v>1382</v>
      </c>
      <c r="N113" s="42" t="n">
        <v>242438.4819942</v>
      </c>
      <c r="O113" s="39" t="s">
        <v>1399</v>
      </c>
    </row>
    <row r="114" customFormat="false" ht="24" hidden="false" customHeight="true" outlineLevel="0" collapsed="false">
      <c r="A114" s="39" t="s">
        <v>561</v>
      </c>
      <c r="B114" s="38" t="s">
        <v>30</v>
      </c>
      <c r="C114" s="38" t="s">
        <v>562</v>
      </c>
      <c r="D114" s="38" t="s">
        <v>321</v>
      </c>
      <c r="E114" s="40" t="s">
        <v>170</v>
      </c>
      <c r="F114" s="39" t="s">
        <v>1400</v>
      </c>
      <c r="G114" s="39"/>
      <c r="H114" s="39" t="s">
        <v>1401</v>
      </c>
      <c r="I114" s="39"/>
      <c r="J114" s="39" t="s">
        <v>1402</v>
      </c>
      <c r="K114" s="39"/>
      <c r="L114" s="42" t="n">
        <v>79.24133908</v>
      </c>
      <c r="M114" s="39" t="s">
        <v>1382</v>
      </c>
      <c r="N114" s="42" t="n">
        <v>242517.7233333</v>
      </c>
      <c r="O114" s="39" t="s">
        <v>1403</v>
      </c>
    </row>
    <row r="115" customFormat="false" ht="26.1" hidden="false" customHeight="true" outlineLevel="0" collapsed="false">
      <c r="A115" s="39" t="s">
        <v>1404</v>
      </c>
      <c r="B115" s="38" t="s">
        <v>30</v>
      </c>
      <c r="C115" s="38" t="s">
        <v>1405</v>
      </c>
      <c r="D115" s="38" t="s">
        <v>321</v>
      </c>
      <c r="E115" s="40" t="s">
        <v>97</v>
      </c>
      <c r="F115" s="39" t="s">
        <v>1406</v>
      </c>
      <c r="G115" s="39"/>
      <c r="H115" s="39" t="s">
        <v>1407</v>
      </c>
      <c r="I115" s="39"/>
      <c r="J115" s="39" t="s">
        <v>1408</v>
      </c>
      <c r="K115" s="39"/>
      <c r="L115" s="42" t="n">
        <v>76.54729824</v>
      </c>
      <c r="M115" s="39" t="s">
        <v>1382</v>
      </c>
      <c r="N115" s="42" t="n">
        <v>242594.2706315</v>
      </c>
      <c r="O115" s="39" t="s">
        <v>1409</v>
      </c>
    </row>
    <row r="116" customFormat="false" ht="24" hidden="false" customHeight="true" outlineLevel="0" collapsed="false">
      <c r="A116" s="39" t="s">
        <v>1410</v>
      </c>
      <c r="B116" s="38" t="s">
        <v>56</v>
      </c>
      <c r="C116" s="38" t="s">
        <v>1411</v>
      </c>
      <c r="D116" s="38" t="s">
        <v>321</v>
      </c>
      <c r="E116" s="40" t="s">
        <v>66</v>
      </c>
      <c r="F116" s="39" t="s">
        <v>1412</v>
      </c>
      <c r="G116" s="39"/>
      <c r="H116" s="39" t="s">
        <v>1413</v>
      </c>
      <c r="I116" s="39"/>
      <c r="J116" s="39" t="s">
        <v>1414</v>
      </c>
      <c r="K116" s="39"/>
      <c r="L116" s="42" t="n">
        <v>65.594071026</v>
      </c>
      <c r="M116" s="39" t="s">
        <v>1382</v>
      </c>
      <c r="N116" s="42" t="n">
        <v>242659.8647025</v>
      </c>
      <c r="O116" s="39" t="s">
        <v>1415</v>
      </c>
    </row>
    <row r="117" customFormat="false" ht="24" hidden="false" customHeight="true" outlineLevel="0" collapsed="false">
      <c r="A117" s="39" t="s">
        <v>1416</v>
      </c>
      <c r="B117" s="38" t="s">
        <v>30</v>
      </c>
      <c r="C117" s="38" t="s">
        <v>1417</v>
      </c>
      <c r="D117" s="38" t="s">
        <v>314</v>
      </c>
      <c r="E117" s="40" t="s">
        <v>36</v>
      </c>
      <c r="F117" s="39" t="s">
        <v>1418</v>
      </c>
      <c r="G117" s="39"/>
      <c r="H117" s="39" t="s">
        <v>905</v>
      </c>
      <c r="I117" s="39"/>
      <c r="J117" s="39" t="s">
        <v>1419</v>
      </c>
      <c r="K117" s="39"/>
      <c r="L117" s="42" t="n">
        <v>65.2651956</v>
      </c>
      <c r="M117" s="39" t="s">
        <v>1382</v>
      </c>
      <c r="N117" s="42" t="n">
        <v>242725.1298981</v>
      </c>
      <c r="O117" s="39" t="s">
        <v>1420</v>
      </c>
    </row>
    <row r="118" customFormat="false" ht="39" hidden="false" customHeight="true" outlineLevel="0" collapsed="false">
      <c r="A118" s="39" t="s">
        <v>530</v>
      </c>
      <c r="B118" s="38" t="s">
        <v>30</v>
      </c>
      <c r="C118" s="38" t="s">
        <v>531</v>
      </c>
      <c r="D118" s="38" t="s">
        <v>321</v>
      </c>
      <c r="E118" s="40" t="s">
        <v>24</v>
      </c>
      <c r="F118" s="39" t="s">
        <v>1421</v>
      </c>
      <c r="G118" s="39"/>
      <c r="H118" s="39" t="s">
        <v>1422</v>
      </c>
      <c r="I118" s="39"/>
      <c r="J118" s="39" t="s">
        <v>1423</v>
      </c>
      <c r="K118" s="39"/>
      <c r="L118" s="42" t="n">
        <v>62.73135</v>
      </c>
      <c r="M118" s="39" t="s">
        <v>1424</v>
      </c>
      <c r="N118" s="42" t="n">
        <v>242787.8612481</v>
      </c>
      <c r="O118" s="39" t="s">
        <v>1425</v>
      </c>
    </row>
    <row r="119" customFormat="false" ht="24" hidden="false" customHeight="true" outlineLevel="0" collapsed="false">
      <c r="A119" s="39" t="s">
        <v>1426</v>
      </c>
      <c r="B119" s="38" t="s">
        <v>30</v>
      </c>
      <c r="C119" s="38" t="s">
        <v>1427</v>
      </c>
      <c r="D119" s="38" t="s">
        <v>314</v>
      </c>
      <c r="E119" s="40" t="s">
        <v>36</v>
      </c>
      <c r="F119" s="39" t="s">
        <v>1428</v>
      </c>
      <c r="G119" s="39"/>
      <c r="H119" s="39" t="s">
        <v>1429</v>
      </c>
      <c r="I119" s="39"/>
      <c r="J119" s="39" t="s">
        <v>1430</v>
      </c>
      <c r="K119" s="39"/>
      <c r="L119" s="42" t="n">
        <v>61.656806144</v>
      </c>
      <c r="M119" s="39" t="s">
        <v>1424</v>
      </c>
      <c r="N119" s="42" t="n">
        <v>242849.5180542</v>
      </c>
      <c r="O119" s="39" t="s">
        <v>1431</v>
      </c>
    </row>
    <row r="120" customFormat="false" ht="24" hidden="false" customHeight="true" outlineLevel="0" collapsed="false">
      <c r="A120" s="177" t="s">
        <v>481</v>
      </c>
      <c r="B120" s="178" t="s">
        <v>100</v>
      </c>
      <c r="C120" s="178" t="s">
        <v>482</v>
      </c>
      <c r="D120" s="178" t="s">
        <v>321</v>
      </c>
      <c r="E120" s="179" t="s">
        <v>483</v>
      </c>
      <c r="F120" s="177" t="s">
        <v>1432</v>
      </c>
      <c r="G120" s="177"/>
      <c r="H120" s="177" t="s">
        <v>1433</v>
      </c>
      <c r="I120" s="177"/>
      <c r="J120" s="177" t="s">
        <v>1434</v>
      </c>
      <c r="K120" s="177"/>
      <c r="L120" s="180" t="n">
        <v>59.23584</v>
      </c>
      <c r="M120" s="177" t="s">
        <v>1424</v>
      </c>
      <c r="N120" s="180" t="n">
        <v>242908.7538942</v>
      </c>
      <c r="O120" s="177" t="s">
        <v>1435</v>
      </c>
    </row>
    <row r="121" customFormat="false" ht="26.1" hidden="false" customHeight="true" outlineLevel="0" collapsed="false">
      <c r="A121" s="177" t="s">
        <v>1436</v>
      </c>
      <c r="B121" s="178" t="s">
        <v>30</v>
      </c>
      <c r="C121" s="178" t="s">
        <v>1437</v>
      </c>
      <c r="D121" s="178" t="s">
        <v>300</v>
      </c>
      <c r="E121" s="179" t="s">
        <v>24</v>
      </c>
      <c r="F121" s="177" t="s">
        <v>1438</v>
      </c>
      <c r="G121" s="177"/>
      <c r="H121" s="177" t="s">
        <v>1439</v>
      </c>
      <c r="I121" s="177"/>
      <c r="J121" s="177" t="s">
        <v>1440</v>
      </c>
      <c r="K121" s="177"/>
      <c r="L121" s="180" t="n">
        <v>58.730996466</v>
      </c>
      <c r="M121" s="177" t="s">
        <v>1424</v>
      </c>
      <c r="N121" s="180" t="n">
        <v>242967.4848907</v>
      </c>
      <c r="O121" s="177" t="s">
        <v>1441</v>
      </c>
    </row>
    <row r="122" customFormat="false" ht="24" hidden="false" customHeight="true" outlineLevel="0" collapsed="false">
      <c r="A122" s="177" t="s">
        <v>1442</v>
      </c>
      <c r="B122" s="178" t="s">
        <v>56</v>
      </c>
      <c r="C122" s="178" t="s">
        <v>1443</v>
      </c>
      <c r="D122" s="178" t="s">
        <v>321</v>
      </c>
      <c r="E122" s="179" t="s">
        <v>66</v>
      </c>
      <c r="F122" s="177" t="s">
        <v>1444</v>
      </c>
      <c r="G122" s="177"/>
      <c r="H122" s="177" t="s">
        <v>1445</v>
      </c>
      <c r="I122" s="177"/>
      <c r="J122" s="177" t="s">
        <v>1446</v>
      </c>
      <c r="K122" s="177"/>
      <c r="L122" s="180" t="n">
        <v>46.69967289</v>
      </c>
      <c r="M122" s="177" t="s">
        <v>1424</v>
      </c>
      <c r="N122" s="180" t="n">
        <v>243014.1845636</v>
      </c>
      <c r="O122" s="177" t="s">
        <v>1447</v>
      </c>
    </row>
    <row r="123" customFormat="false" ht="24" hidden="false" customHeight="true" outlineLevel="0" collapsed="false">
      <c r="A123" s="177" t="s">
        <v>1448</v>
      </c>
      <c r="B123" s="178" t="s">
        <v>30</v>
      </c>
      <c r="C123" s="178" t="s">
        <v>1449</v>
      </c>
      <c r="D123" s="178" t="s">
        <v>314</v>
      </c>
      <c r="E123" s="179" t="s">
        <v>36</v>
      </c>
      <c r="F123" s="177" t="s">
        <v>1450</v>
      </c>
      <c r="G123" s="177"/>
      <c r="H123" s="177" t="s">
        <v>1451</v>
      </c>
      <c r="I123" s="177"/>
      <c r="J123" s="177" t="s">
        <v>1452</v>
      </c>
      <c r="K123" s="177"/>
      <c r="L123" s="180" t="n">
        <v>46.658760974</v>
      </c>
      <c r="M123" s="177" t="s">
        <v>1424</v>
      </c>
      <c r="N123" s="180" t="n">
        <v>243060.8433246</v>
      </c>
      <c r="O123" s="177" t="s">
        <v>1453</v>
      </c>
    </row>
    <row r="124" customFormat="false" ht="26.1" hidden="false" customHeight="true" outlineLevel="0" collapsed="false">
      <c r="A124" s="177" t="s">
        <v>358</v>
      </c>
      <c r="B124" s="178" t="s">
        <v>30</v>
      </c>
      <c r="C124" s="178" t="s">
        <v>359</v>
      </c>
      <c r="D124" s="178" t="s">
        <v>321</v>
      </c>
      <c r="E124" s="179" t="s">
        <v>77</v>
      </c>
      <c r="F124" s="177" t="s">
        <v>963</v>
      </c>
      <c r="G124" s="177"/>
      <c r="H124" s="177" t="s">
        <v>1454</v>
      </c>
      <c r="I124" s="177"/>
      <c r="J124" s="177" t="s">
        <v>1455</v>
      </c>
      <c r="K124" s="177"/>
      <c r="L124" s="180" t="n">
        <v>45.24</v>
      </c>
      <c r="M124" s="177" t="s">
        <v>1424</v>
      </c>
      <c r="N124" s="180" t="n">
        <v>243106.0833246</v>
      </c>
      <c r="O124" s="177" t="s">
        <v>1456</v>
      </c>
    </row>
    <row r="125" customFormat="false" ht="39" hidden="false" customHeight="true" outlineLevel="0" collapsed="false">
      <c r="A125" s="177" t="s">
        <v>572</v>
      </c>
      <c r="B125" s="178" t="s">
        <v>30</v>
      </c>
      <c r="C125" s="178" t="s">
        <v>573</v>
      </c>
      <c r="D125" s="178" t="s">
        <v>321</v>
      </c>
      <c r="E125" s="179" t="s">
        <v>574</v>
      </c>
      <c r="F125" s="177" t="s">
        <v>1119</v>
      </c>
      <c r="G125" s="177"/>
      <c r="H125" s="177" t="s">
        <v>1457</v>
      </c>
      <c r="I125" s="177"/>
      <c r="J125" s="177" t="s">
        <v>1458</v>
      </c>
      <c r="K125" s="177"/>
      <c r="L125" s="180" t="n">
        <v>44.45</v>
      </c>
      <c r="M125" s="177" t="s">
        <v>1424</v>
      </c>
      <c r="N125" s="180" t="n">
        <v>243150.5333246</v>
      </c>
      <c r="O125" s="177" t="s">
        <v>1459</v>
      </c>
    </row>
    <row r="126" customFormat="false" ht="24" hidden="false" customHeight="true" outlineLevel="0" collapsed="false">
      <c r="A126" s="177" t="s">
        <v>1460</v>
      </c>
      <c r="B126" s="178" t="s">
        <v>30</v>
      </c>
      <c r="C126" s="178" t="s">
        <v>1461</v>
      </c>
      <c r="D126" s="178" t="s">
        <v>314</v>
      </c>
      <c r="E126" s="179" t="s">
        <v>36</v>
      </c>
      <c r="F126" s="177" t="s">
        <v>1462</v>
      </c>
      <c r="G126" s="177"/>
      <c r="H126" s="177" t="s">
        <v>1463</v>
      </c>
      <c r="I126" s="177"/>
      <c r="J126" s="177" t="s">
        <v>1464</v>
      </c>
      <c r="K126" s="177"/>
      <c r="L126" s="180" t="n">
        <v>42.89680455</v>
      </c>
      <c r="M126" s="177" t="s">
        <v>1424</v>
      </c>
      <c r="N126" s="180" t="n">
        <v>243193.4301292</v>
      </c>
      <c r="O126" s="177" t="s">
        <v>1465</v>
      </c>
    </row>
    <row r="127" customFormat="false" ht="24" hidden="false" customHeight="true" outlineLevel="0" collapsed="false">
      <c r="A127" s="177" t="s">
        <v>437</v>
      </c>
      <c r="B127" s="178" t="s">
        <v>110</v>
      </c>
      <c r="C127" s="178" t="s">
        <v>438</v>
      </c>
      <c r="D127" s="178" t="s">
        <v>321</v>
      </c>
      <c r="E127" s="179" t="s">
        <v>49</v>
      </c>
      <c r="F127" s="177" t="s">
        <v>881</v>
      </c>
      <c r="G127" s="177"/>
      <c r="H127" s="177" t="s">
        <v>1466</v>
      </c>
      <c r="I127" s="177"/>
      <c r="J127" s="177" t="s">
        <v>1467</v>
      </c>
      <c r="K127" s="177"/>
      <c r="L127" s="180" t="n">
        <v>32.985</v>
      </c>
      <c r="M127" s="177" t="s">
        <v>1468</v>
      </c>
      <c r="N127" s="180" t="n">
        <v>243226.4151292</v>
      </c>
      <c r="O127" s="177" t="s">
        <v>1469</v>
      </c>
    </row>
    <row r="128" customFormat="false" ht="24" hidden="false" customHeight="true" outlineLevel="0" collapsed="false">
      <c r="A128" s="177" t="s">
        <v>335</v>
      </c>
      <c r="B128" s="178" t="s">
        <v>30</v>
      </c>
      <c r="C128" s="178" t="s">
        <v>336</v>
      </c>
      <c r="D128" s="178" t="s">
        <v>337</v>
      </c>
      <c r="E128" s="179" t="s">
        <v>36</v>
      </c>
      <c r="F128" s="177" t="s">
        <v>876</v>
      </c>
      <c r="G128" s="177"/>
      <c r="H128" s="177" t="s">
        <v>1470</v>
      </c>
      <c r="I128" s="177"/>
      <c r="J128" s="177" t="s">
        <v>1471</v>
      </c>
      <c r="K128" s="177"/>
      <c r="L128" s="180" t="n">
        <v>31.942804778</v>
      </c>
      <c r="M128" s="177" t="s">
        <v>1468</v>
      </c>
      <c r="N128" s="180" t="n">
        <v>243258.357934</v>
      </c>
      <c r="O128" s="177" t="s">
        <v>1472</v>
      </c>
    </row>
    <row r="129" customFormat="false" ht="24" hidden="false" customHeight="true" outlineLevel="0" collapsed="false">
      <c r="A129" s="177" t="s">
        <v>1473</v>
      </c>
      <c r="B129" s="178" t="s">
        <v>30</v>
      </c>
      <c r="C129" s="178" t="s">
        <v>1474</v>
      </c>
      <c r="D129" s="178" t="s">
        <v>321</v>
      </c>
      <c r="E129" s="179" t="s">
        <v>483</v>
      </c>
      <c r="F129" s="177" t="s">
        <v>1475</v>
      </c>
      <c r="G129" s="177"/>
      <c r="H129" s="177" t="s">
        <v>1476</v>
      </c>
      <c r="I129" s="177"/>
      <c r="J129" s="177" t="s">
        <v>1477</v>
      </c>
      <c r="K129" s="177"/>
      <c r="L129" s="180" t="n">
        <v>31.892649509</v>
      </c>
      <c r="M129" s="177" t="s">
        <v>1468</v>
      </c>
      <c r="N129" s="180" t="n">
        <v>243290.2505835</v>
      </c>
      <c r="O129" s="177" t="s">
        <v>1478</v>
      </c>
    </row>
    <row r="130" customFormat="false" ht="24" hidden="false" customHeight="true" outlineLevel="0" collapsed="false">
      <c r="A130" s="177" t="s">
        <v>592</v>
      </c>
      <c r="B130" s="178" t="s">
        <v>30</v>
      </c>
      <c r="C130" s="178" t="s">
        <v>593</v>
      </c>
      <c r="D130" s="178" t="s">
        <v>321</v>
      </c>
      <c r="E130" s="179" t="s">
        <v>170</v>
      </c>
      <c r="F130" s="177" t="s">
        <v>1479</v>
      </c>
      <c r="G130" s="177"/>
      <c r="H130" s="177" t="s">
        <v>633</v>
      </c>
      <c r="I130" s="177"/>
      <c r="J130" s="177" t="s">
        <v>1480</v>
      </c>
      <c r="K130" s="177"/>
      <c r="L130" s="180" t="n">
        <v>25.0776</v>
      </c>
      <c r="M130" s="177" t="s">
        <v>1468</v>
      </c>
      <c r="N130" s="180" t="n">
        <v>243315.3281835</v>
      </c>
      <c r="O130" s="177" t="s">
        <v>1481</v>
      </c>
    </row>
    <row r="131" customFormat="false" ht="26.1" hidden="false" customHeight="true" outlineLevel="0" collapsed="false">
      <c r="A131" s="177" t="s">
        <v>1482</v>
      </c>
      <c r="B131" s="178" t="s">
        <v>30</v>
      </c>
      <c r="C131" s="178" t="s">
        <v>1483</v>
      </c>
      <c r="D131" s="178" t="s">
        <v>300</v>
      </c>
      <c r="E131" s="179" t="s">
        <v>36</v>
      </c>
      <c r="F131" s="177" t="s">
        <v>1484</v>
      </c>
      <c r="G131" s="177"/>
      <c r="H131" s="177" t="s">
        <v>1485</v>
      </c>
      <c r="I131" s="177"/>
      <c r="J131" s="177" t="s">
        <v>1486</v>
      </c>
      <c r="K131" s="177"/>
      <c r="L131" s="180" t="n">
        <v>24.80317</v>
      </c>
      <c r="M131" s="177" t="s">
        <v>1468</v>
      </c>
      <c r="N131" s="180" t="n">
        <v>243340.1313535</v>
      </c>
      <c r="O131" s="177" t="s">
        <v>1487</v>
      </c>
    </row>
    <row r="132" customFormat="false" ht="26.1" hidden="false" customHeight="true" outlineLevel="0" collapsed="false">
      <c r="A132" s="177" t="s">
        <v>1488</v>
      </c>
      <c r="B132" s="178" t="s">
        <v>30</v>
      </c>
      <c r="C132" s="178" t="s">
        <v>1489</v>
      </c>
      <c r="D132" s="178" t="s">
        <v>321</v>
      </c>
      <c r="E132" s="179" t="s">
        <v>1490</v>
      </c>
      <c r="F132" s="177" t="s">
        <v>1491</v>
      </c>
      <c r="G132" s="177"/>
      <c r="H132" s="177" t="s">
        <v>1492</v>
      </c>
      <c r="I132" s="177"/>
      <c r="J132" s="177" t="s">
        <v>1493</v>
      </c>
      <c r="K132" s="177"/>
      <c r="L132" s="180" t="n">
        <v>23.261335097</v>
      </c>
      <c r="M132" s="177" t="s">
        <v>1468</v>
      </c>
      <c r="N132" s="180" t="n">
        <v>243363.3926886</v>
      </c>
      <c r="O132" s="177" t="s">
        <v>1494</v>
      </c>
    </row>
    <row r="133" customFormat="false" ht="26.1" hidden="false" customHeight="true" outlineLevel="0" collapsed="false">
      <c r="A133" s="177" t="s">
        <v>546</v>
      </c>
      <c r="B133" s="178" t="s">
        <v>30</v>
      </c>
      <c r="C133" s="178" t="s">
        <v>547</v>
      </c>
      <c r="D133" s="178" t="s">
        <v>321</v>
      </c>
      <c r="E133" s="179" t="s">
        <v>24</v>
      </c>
      <c r="F133" s="177" t="s">
        <v>1495</v>
      </c>
      <c r="G133" s="177"/>
      <c r="H133" s="177" t="s">
        <v>1485</v>
      </c>
      <c r="I133" s="177"/>
      <c r="J133" s="177" t="s">
        <v>1496</v>
      </c>
      <c r="K133" s="177"/>
      <c r="L133" s="180" t="n">
        <v>21.014532</v>
      </c>
      <c r="M133" s="177" t="s">
        <v>1468</v>
      </c>
      <c r="N133" s="180" t="n">
        <v>243384.4072206</v>
      </c>
      <c r="O133" s="177" t="s">
        <v>1494</v>
      </c>
    </row>
    <row r="134" customFormat="false" ht="24" hidden="false" customHeight="true" outlineLevel="0" collapsed="false">
      <c r="A134" s="177" t="s">
        <v>1497</v>
      </c>
      <c r="B134" s="178" t="s">
        <v>56</v>
      </c>
      <c r="C134" s="178" t="s">
        <v>1498</v>
      </c>
      <c r="D134" s="178" t="s">
        <v>928</v>
      </c>
      <c r="E134" s="179" t="s">
        <v>1499</v>
      </c>
      <c r="F134" s="177" t="s">
        <v>1500</v>
      </c>
      <c r="G134" s="177"/>
      <c r="H134" s="177" t="s">
        <v>1501</v>
      </c>
      <c r="I134" s="177"/>
      <c r="J134" s="177" t="s">
        <v>1502</v>
      </c>
      <c r="K134" s="177"/>
      <c r="L134" s="180" t="n">
        <v>20.834450028</v>
      </c>
      <c r="M134" s="177" t="s">
        <v>1468</v>
      </c>
      <c r="N134" s="180" t="n">
        <v>243405.2416706</v>
      </c>
      <c r="O134" s="177" t="s">
        <v>1503</v>
      </c>
    </row>
    <row r="135" customFormat="false" ht="26.1" hidden="false" customHeight="true" outlineLevel="0" collapsed="false">
      <c r="A135" s="177" t="s">
        <v>352</v>
      </c>
      <c r="B135" s="178" t="s">
        <v>30</v>
      </c>
      <c r="C135" s="178" t="s">
        <v>353</v>
      </c>
      <c r="D135" s="178" t="s">
        <v>321</v>
      </c>
      <c r="E135" s="179" t="s">
        <v>170</v>
      </c>
      <c r="F135" s="177" t="s">
        <v>1504</v>
      </c>
      <c r="G135" s="177"/>
      <c r="H135" s="177" t="s">
        <v>1237</v>
      </c>
      <c r="I135" s="177"/>
      <c r="J135" s="177" t="s">
        <v>1505</v>
      </c>
      <c r="K135" s="177"/>
      <c r="L135" s="180" t="n">
        <v>20.394</v>
      </c>
      <c r="M135" s="177" t="s">
        <v>1468</v>
      </c>
      <c r="N135" s="180" t="n">
        <v>243425.6356706</v>
      </c>
      <c r="O135" s="177" t="s">
        <v>1506</v>
      </c>
    </row>
    <row r="136" customFormat="false" ht="24" hidden="false" customHeight="true" outlineLevel="0" collapsed="false">
      <c r="A136" s="177" t="s">
        <v>1507</v>
      </c>
      <c r="B136" s="178" t="s">
        <v>30</v>
      </c>
      <c r="C136" s="178" t="s">
        <v>1508</v>
      </c>
      <c r="D136" s="178" t="s">
        <v>314</v>
      </c>
      <c r="E136" s="179" t="s">
        <v>36</v>
      </c>
      <c r="F136" s="177" t="s">
        <v>1509</v>
      </c>
      <c r="G136" s="177"/>
      <c r="H136" s="177" t="s">
        <v>1463</v>
      </c>
      <c r="I136" s="177"/>
      <c r="J136" s="177" t="s">
        <v>1510</v>
      </c>
      <c r="K136" s="177"/>
      <c r="L136" s="180" t="n">
        <v>19.11235795</v>
      </c>
      <c r="M136" s="177" t="s">
        <v>1468</v>
      </c>
      <c r="N136" s="180" t="n">
        <v>243444.7480286</v>
      </c>
      <c r="O136" s="177" t="s">
        <v>1511</v>
      </c>
    </row>
    <row r="137" customFormat="false" ht="26.1" hidden="false" customHeight="true" outlineLevel="0" collapsed="false">
      <c r="A137" s="177" t="s">
        <v>1512</v>
      </c>
      <c r="B137" s="178" t="s">
        <v>30</v>
      </c>
      <c r="C137" s="178" t="s">
        <v>1513</v>
      </c>
      <c r="D137" s="178" t="s">
        <v>321</v>
      </c>
      <c r="E137" s="179" t="s">
        <v>1514</v>
      </c>
      <c r="F137" s="177" t="s">
        <v>1515</v>
      </c>
      <c r="G137" s="177"/>
      <c r="H137" s="177" t="s">
        <v>1516</v>
      </c>
      <c r="I137" s="177"/>
      <c r="J137" s="177" t="s">
        <v>1517</v>
      </c>
      <c r="K137" s="177"/>
      <c r="L137" s="180" t="n">
        <v>15.187561296</v>
      </c>
      <c r="M137" s="177" t="s">
        <v>1468</v>
      </c>
      <c r="N137" s="180" t="n">
        <v>243459.9355899</v>
      </c>
      <c r="O137" s="177" t="s">
        <v>1511</v>
      </c>
    </row>
    <row r="138" customFormat="false" ht="24" hidden="false" customHeight="true" outlineLevel="0" collapsed="false">
      <c r="A138" s="177" t="s">
        <v>1518</v>
      </c>
      <c r="B138" s="178" t="s">
        <v>56</v>
      </c>
      <c r="C138" s="178" t="s">
        <v>1519</v>
      </c>
      <c r="D138" s="178" t="s">
        <v>321</v>
      </c>
      <c r="E138" s="179" t="s">
        <v>66</v>
      </c>
      <c r="F138" s="177" t="s">
        <v>1520</v>
      </c>
      <c r="G138" s="177"/>
      <c r="H138" s="177" t="s">
        <v>1521</v>
      </c>
      <c r="I138" s="177"/>
      <c r="J138" s="177" t="s">
        <v>1522</v>
      </c>
      <c r="K138" s="177"/>
      <c r="L138" s="180" t="n">
        <v>11.484263052</v>
      </c>
      <c r="M138" s="177" t="s">
        <v>1523</v>
      </c>
      <c r="N138" s="180" t="n">
        <v>243471.419853</v>
      </c>
      <c r="O138" s="177" t="s">
        <v>1524</v>
      </c>
    </row>
    <row r="139" customFormat="false" ht="39" hidden="false" customHeight="true" outlineLevel="0" collapsed="false">
      <c r="A139" s="177" t="s">
        <v>1525</v>
      </c>
      <c r="B139" s="178" t="s">
        <v>30</v>
      </c>
      <c r="C139" s="178" t="s">
        <v>1526</v>
      </c>
      <c r="D139" s="178" t="s">
        <v>321</v>
      </c>
      <c r="E139" s="179" t="s">
        <v>24</v>
      </c>
      <c r="F139" s="177" t="s">
        <v>1527</v>
      </c>
      <c r="G139" s="177"/>
      <c r="H139" s="177" t="s">
        <v>1528</v>
      </c>
      <c r="I139" s="177"/>
      <c r="J139" s="177" t="s">
        <v>1529</v>
      </c>
      <c r="K139" s="177"/>
      <c r="L139" s="180" t="n">
        <v>11.363009763</v>
      </c>
      <c r="M139" s="177" t="s">
        <v>1523</v>
      </c>
      <c r="N139" s="180" t="n">
        <v>243482.7828628</v>
      </c>
      <c r="O139" s="177" t="s">
        <v>1524</v>
      </c>
    </row>
    <row r="140" customFormat="false" ht="26.1" hidden="false" customHeight="true" outlineLevel="0" collapsed="false">
      <c r="A140" s="177" t="s">
        <v>1530</v>
      </c>
      <c r="B140" s="178" t="s">
        <v>30</v>
      </c>
      <c r="C140" s="178" t="s">
        <v>1531</v>
      </c>
      <c r="D140" s="178" t="s">
        <v>321</v>
      </c>
      <c r="E140" s="179" t="s">
        <v>24</v>
      </c>
      <c r="F140" s="177" t="s">
        <v>1532</v>
      </c>
      <c r="G140" s="177"/>
      <c r="H140" s="177" t="s">
        <v>1533</v>
      </c>
      <c r="I140" s="177"/>
      <c r="J140" s="177" t="s">
        <v>1534</v>
      </c>
      <c r="K140" s="177"/>
      <c r="L140" s="180" t="n">
        <v>10.433305839</v>
      </c>
      <c r="M140" s="177" t="s">
        <v>1523</v>
      </c>
      <c r="N140" s="180" t="n">
        <v>243493.2161686</v>
      </c>
      <c r="O140" s="177" t="s">
        <v>1535</v>
      </c>
    </row>
    <row r="141" customFormat="false" ht="24" hidden="false" customHeight="true" outlineLevel="0" collapsed="false">
      <c r="A141" s="177" t="s">
        <v>1536</v>
      </c>
      <c r="B141" s="178" t="s">
        <v>56</v>
      </c>
      <c r="C141" s="178" t="s">
        <v>1537</v>
      </c>
      <c r="D141" s="178" t="s">
        <v>928</v>
      </c>
      <c r="E141" s="179" t="s">
        <v>66</v>
      </c>
      <c r="F141" s="177" t="s">
        <v>1355</v>
      </c>
      <c r="G141" s="177"/>
      <c r="H141" s="177" t="s">
        <v>1538</v>
      </c>
      <c r="I141" s="177"/>
      <c r="J141" s="177" t="s">
        <v>1539</v>
      </c>
      <c r="K141" s="177"/>
      <c r="L141" s="180" t="n">
        <v>9.79498332</v>
      </c>
      <c r="M141" s="177" t="s">
        <v>1523</v>
      </c>
      <c r="N141" s="180" t="n">
        <v>243503.0111519</v>
      </c>
      <c r="O141" s="177" t="s">
        <v>1535</v>
      </c>
    </row>
    <row r="142" customFormat="false" ht="24" hidden="false" customHeight="true" outlineLevel="0" collapsed="false">
      <c r="A142" s="177" t="s">
        <v>1540</v>
      </c>
      <c r="B142" s="178" t="s">
        <v>30</v>
      </c>
      <c r="C142" s="178" t="s">
        <v>1541</v>
      </c>
      <c r="D142" s="178" t="s">
        <v>300</v>
      </c>
      <c r="E142" s="179" t="s">
        <v>1514</v>
      </c>
      <c r="F142" s="177" t="s">
        <v>1542</v>
      </c>
      <c r="G142" s="177"/>
      <c r="H142" s="177" t="s">
        <v>1543</v>
      </c>
      <c r="I142" s="177"/>
      <c r="J142" s="177" t="s">
        <v>1544</v>
      </c>
      <c r="K142" s="177"/>
      <c r="L142" s="180" t="n">
        <v>8.265272962</v>
      </c>
      <c r="M142" s="177" t="s">
        <v>1523</v>
      </c>
      <c r="N142" s="180" t="n">
        <v>243511.2764249</v>
      </c>
      <c r="O142" s="177" t="s">
        <v>1535</v>
      </c>
    </row>
    <row r="143" customFormat="false" ht="26.1" hidden="false" customHeight="true" outlineLevel="0" collapsed="false">
      <c r="A143" s="177" t="s">
        <v>1545</v>
      </c>
      <c r="B143" s="178" t="s">
        <v>30</v>
      </c>
      <c r="C143" s="178" t="s">
        <v>1546</v>
      </c>
      <c r="D143" s="178" t="s">
        <v>300</v>
      </c>
      <c r="E143" s="179" t="s">
        <v>36</v>
      </c>
      <c r="F143" s="177" t="s">
        <v>1484</v>
      </c>
      <c r="G143" s="177"/>
      <c r="H143" s="177" t="s">
        <v>1547</v>
      </c>
      <c r="I143" s="177"/>
      <c r="J143" s="177" t="s">
        <v>949</v>
      </c>
      <c r="K143" s="177"/>
      <c r="L143" s="180" t="n">
        <v>7.83258</v>
      </c>
      <c r="M143" s="177" t="s">
        <v>1523</v>
      </c>
      <c r="N143" s="180" t="n">
        <v>243519.1090049</v>
      </c>
      <c r="O143" s="177" t="s">
        <v>1548</v>
      </c>
    </row>
    <row r="144" customFormat="false" ht="24" hidden="false" customHeight="true" outlineLevel="0" collapsed="false">
      <c r="A144" s="177" t="s">
        <v>563</v>
      </c>
      <c r="B144" s="178" t="s">
        <v>30</v>
      </c>
      <c r="C144" s="178" t="s">
        <v>564</v>
      </c>
      <c r="D144" s="178" t="s">
        <v>321</v>
      </c>
      <c r="E144" s="179" t="s">
        <v>170</v>
      </c>
      <c r="F144" s="177" t="s">
        <v>1549</v>
      </c>
      <c r="G144" s="177"/>
      <c r="H144" s="177" t="s">
        <v>1550</v>
      </c>
      <c r="I144" s="177"/>
      <c r="J144" s="177" t="s">
        <v>1551</v>
      </c>
      <c r="K144" s="177"/>
      <c r="L144" s="180" t="n">
        <v>6.108</v>
      </c>
      <c r="M144" s="177" t="s">
        <v>1523</v>
      </c>
      <c r="N144" s="180" t="n">
        <v>243525.2170049</v>
      </c>
      <c r="O144" s="177" t="s">
        <v>1548</v>
      </c>
    </row>
    <row r="145" customFormat="false" ht="26.1" hidden="false" customHeight="true" outlineLevel="0" collapsed="false">
      <c r="A145" s="177" t="s">
        <v>1552</v>
      </c>
      <c r="B145" s="178" t="s">
        <v>30</v>
      </c>
      <c r="C145" s="178" t="s">
        <v>1553</v>
      </c>
      <c r="D145" s="178" t="s">
        <v>300</v>
      </c>
      <c r="E145" s="179" t="s">
        <v>36</v>
      </c>
      <c r="F145" s="177" t="s">
        <v>1170</v>
      </c>
      <c r="G145" s="177"/>
      <c r="H145" s="177" t="s">
        <v>1470</v>
      </c>
      <c r="I145" s="177"/>
      <c r="J145" s="177" t="s">
        <v>1554</v>
      </c>
      <c r="K145" s="177"/>
      <c r="L145" s="180" t="n">
        <v>4.673401709</v>
      </c>
      <c r="M145" s="177" t="s">
        <v>1523</v>
      </c>
      <c r="N145" s="180" t="n">
        <v>243529.8904066</v>
      </c>
      <c r="O145" s="177" t="s">
        <v>1548</v>
      </c>
    </row>
    <row r="146" customFormat="false" ht="39" hidden="false" customHeight="true" outlineLevel="0" collapsed="false">
      <c r="A146" s="177" t="s">
        <v>462</v>
      </c>
      <c r="B146" s="178" t="s">
        <v>30</v>
      </c>
      <c r="C146" s="178" t="s">
        <v>463</v>
      </c>
      <c r="D146" s="178" t="s">
        <v>321</v>
      </c>
      <c r="E146" s="179" t="s">
        <v>77</v>
      </c>
      <c r="F146" s="177" t="s">
        <v>1555</v>
      </c>
      <c r="G146" s="177"/>
      <c r="H146" s="177" t="s">
        <v>1556</v>
      </c>
      <c r="I146" s="177"/>
      <c r="J146" s="177" t="s">
        <v>1557</v>
      </c>
      <c r="K146" s="177"/>
      <c r="L146" s="180" t="n">
        <v>4.517856</v>
      </c>
      <c r="M146" s="177" t="s">
        <v>1523</v>
      </c>
      <c r="N146" s="180" t="n">
        <v>243534.4082626</v>
      </c>
      <c r="O146" s="177" t="s">
        <v>1548</v>
      </c>
    </row>
    <row r="147" customFormat="false" ht="26.1" hidden="false" customHeight="true" outlineLevel="0" collapsed="false">
      <c r="A147" s="177" t="s">
        <v>1558</v>
      </c>
      <c r="B147" s="178" t="s">
        <v>30</v>
      </c>
      <c r="C147" s="178" t="s">
        <v>1559</v>
      </c>
      <c r="D147" s="178" t="s">
        <v>300</v>
      </c>
      <c r="E147" s="179" t="s">
        <v>24</v>
      </c>
      <c r="F147" s="177" t="s">
        <v>1560</v>
      </c>
      <c r="G147" s="177"/>
      <c r="H147" s="177" t="s">
        <v>1561</v>
      </c>
      <c r="I147" s="177"/>
      <c r="J147" s="177" t="s">
        <v>1562</v>
      </c>
      <c r="K147" s="177"/>
      <c r="L147" s="180" t="n">
        <v>4.50400482</v>
      </c>
      <c r="M147" s="177" t="s">
        <v>1523</v>
      </c>
      <c r="N147" s="180" t="n">
        <v>243538.9122674</v>
      </c>
      <c r="O147" s="177" t="s">
        <v>1548</v>
      </c>
    </row>
    <row r="148" customFormat="false" ht="78" hidden="false" customHeight="true" outlineLevel="0" collapsed="false">
      <c r="A148" s="177" t="s">
        <v>1563</v>
      </c>
      <c r="B148" s="178" t="s">
        <v>30</v>
      </c>
      <c r="C148" s="178" t="s">
        <v>1564</v>
      </c>
      <c r="D148" s="178" t="s">
        <v>300</v>
      </c>
      <c r="E148" s="179" t="s">
        <v>24</v>
      </c>
      <c r="F148" s="177" t="s">
        <v>1527</v>
      </c>
      <c r="G148" s="177"/>
      <c r="H148" s="177" t="s">
        <v>1565</v>
      </c>
      <c r="I148" s="177"/>
      <c r="J148" s="177" t="s">
        <v>1566</v>
      </c>
      <c r="K148" s="177"/>
      <c r="L148" s="180" t="n">
        <v>4.48813575</v>
      </c>
      <c r="M148" s="177" t="s">
        <v>1523</v>
      </c>
      <c r="N148" s="180" t="n">
        <v>243543.4004032</v>
      </c>
      <c r="O148" s="177" t="s">
        <v>1567</v>
      </c>
    </row>
    <row r="149" customFormat="false" ht="26.1" hidden="false" customHeight="true" outlineLevel="0" collapsed="false">
      <c r="A149" s="177" t="s">
        <v>1568</v>
      </c>
      <c r="B149" s="178" t="s">
        <v>30</v>
      </c>
      <c r="C149" s="178" t="s">
        <v>1569</v>
      </c>
      <c r="D149" s="178" t="s">
        <v>300</v>
      </c>
      <c r="E149" s="179" t="s">
        <v>24</v>
      </c>
      <c r="F149" s="177" t="s">
        <v>1570</v>
      </c>
      <c r="G149" s="177"/>
      <c r="H149" s="177" t="s">
        <v>1571</v>
      </c>
      <c r="I149" s="177"/>
      <c r="J149" s="177" t="s">
        <v>1572</v>
      </c>
      <c r="K149" s="177"/>
      <c r="L149" s="180" t="n">
        <v>4.291723767</v>
      </c>
      <c r="M149" s="177" t="s">
        <v>1523</v>
      </c>
      <c r="N149" s="180" t="n">
        <v>243547.692127</v>
      </c>
      <c r="O149" s="177" t="s">
        <v>1567</v>
      </c>
    </row>
    <row r="150" customFormat="false" ht="24" hidden="false" customHeight="true" outlineLevel="0" collapsed="false">
      <c r="A150" s="177" t="s">
        <v>1573</v>
      </c>
      <c r="B150" s="178" t="s">
        <v>56</v>
      </c>
      <c r="C150" s="178" t="s">
        <v>1574</v>
      </c>
      <c r="D150" s="178" t="s">
        <v>321</v>
      </c>
      <c r="E150" s="179" t="s">
        <v>66</v>
      </c>
      <c r="F150" s="177" t="s">
        <v>1355</v>
      </c>
      <c r="G150" s="177"/>
      <c r="H150" s="177" t="s">
        <v>1575</v>
      </c>
      <c r="I150" s="177"/>
      <c r="J150" s="177" t="s">
        <v>1576</v>
      </c>
      <c r="K150" s="177"/>
      <c r="L150" s="180" t="n">
        <v>3.826904715</v>
      </c>
      <c r="M150" s="177" t="s">
        <v>1523</v>
      </c>
      <c r="N150" s="180" t="n">
        <v>243551.5190317</v>
      </c>
      <c r="O150" s="177" t="s">
        <v>1567</v>
      </c>
    </row>
    <row r="151" customFormat="false" ht="39" hidden="false" customHeight="true" outlineLevel="0" collapsed="false">
      <c r="A151" s="177" t="s">
        <v>1577</v>
      </c>
      <c r="B151" s="178" t="s">
        <v>30</v>
      </c>
      <c r="C151" s="178" t="s">
        <v>1578</v>
      </c>
      <c r="D151" s="178" t="s">
        <v>321</v>
      </c>
      <c r="E151" s="179" t="s">
        <v>24</v>
      </c>
      <c r="F151" s="177" t="s">
        <v>1579</v>
      </c>
      <c r="G151" s="177"/>
      <c r="H151" s="177" t="s">
        <v>1580</v>
      </c>
      <c r="I151" s="177"/>
      <c r="J151" s="177" t="s">
        <v>1581</v>
      </c>
      <c r="K151" s="177"/>
      <c r="L151" s="180" t="n">
        <v>3.4545426</v>
      </c>
      <c r="M151" s="177" t="s">
        <v>1523</v>
      </c>
      <c r="N151" s="180" t="n">
        <v>243554.9735743</v>
      </c>
      <c r="O151" s="177" t="s">
        <v>1567</v>
      </c>
    </row>
    <row r="152" customFormat="false" ht="39" hidden="false" customHeight="true" outlineLevel="0" collapsed="false">
      <c r="A152" s="177" t="s">
        <v>1582</v>
      </c>
      <c r="B152" s="178" t="s">
        <v>30</v>
      </c>
      <c r="C152" s="178" t="s">
        <v>1583</v>
      </c>
      <c r="D152" s="178" t="s">
        <v>300</v>
      </c>
      <c r="E152" s="179" t="s">
        <v>24</v>
      </c>
      <c r="F152" s="177" t="s">
        <v>1584</v>
      </c>
      <c r="G152" s="177"/>
      <c r="H152" s="177" t="s">
        <v>1585</v>
      </c>
      <c r="I152" s="177"/>
      <c r="J152" s="177" t="s">
        <v>1586</v>
      </c>
      <c r="K152" s="177"/>
      <c r="L152" s="180" t="n">
        <v>3.17016</v>
      </c>
      <c r="M152" s="177" t="s">
        <v>1523</v>
      </c>
      <c r="N152" s="180" t="n">
        <v>243558.1437343</v>
      </c>
      <c r="O152" s="177" t="s">
        <v>1567</v>
      </c>
    </row>
    <row r="153" customFormat="false" ht="26.1" hidden="false" customHeight="true" outlineLevel="0" collapsed="false">
      <c r="A153" s="177" t="s">
        <v>333</v>
      </c>
      <c r="B153" s="178" t="s">
        <v>30</v>
      </c>
      <c r="C153" s="178" t="s">
        <v>334</v>
      </c>
      <c r="D153" s="178" t="s">
        <v>300</v>
      </c>
      <c r="E153" s="179" t="s">
        <v>36</v>
      </c>
      <c r="F153" s="177" t="s">
        <v>1247</v>
      </c>
      <c r="G153" s="177"/>
      <c r="H153" s="177" t="s">
        <v>1470</v>
      </c>
      <c r="I153" s="177"/>
      <c r="J153" s="177" t="s">
        <v>1587</v>
      </c>
      <c r="K153" s="177"/>
      <c r="L153" s="180" t="n">
        <v>2.88</v>
      </c>
      <c r="M153" s="177" t="s">
        <v>1523</v>
      </c>
      <c r="N153" s="180" t="n">
        <v>243561.0237343</v>
      </c>
      <c r="O153" s="177" t="s">
        <v>1567</v>
      </c>
    </row>
    <row r="154" customFormat="false" ht="39" hidden="false" customHeight="true" outlineLevel="0" collapsed="false">
      <c r="A154" s="177" t="s">
        <v>1588</v>
      </c>
      <c r="B154" s="178" t="s">
        <v>30</v>
      </c>
      <c r="C154" s="178" t="s">
        <v>1589</v>
      </c>
      <c r="D154" s="178" t="s">
        <v>321</v>
      </c>
      <c r="E154" s="179" t="s">
        <v>24</v>
      </c>
      <c r="F154" s="177" t="s">
        <v>1590</v>
      </c>
      <c r="G154" s="177"/>
      <c r="H154" s="177" t="s">
        <v>1591</v>
      </c>
      <c r="I154" s="177"/>
      <c r="J154" s="177" t="s">
        <v>1592</v>
      </c>
      <c r="K154" s="177"/>
      <c r="L154" s="180" t="n">
        <v>2.5918078</v>
      </c>
      <c r="M154" s="177" t="s">
        <v>1523</v>
      </c>
      <c r="N154" s="180" t="n">
        <v>243563.6155421</v>
      </c>
      <c r="O154" s="177" t="s">
        <v>1567</v>
      </c>
    </row>
    <row r="155" customFormat="false" ht="26.1" hidden="false" customHeight="true" outlineLevel="0" collapsed="false">
      <c r="A155" s="177" t="s">
        <v>1593</v>
      </c>
      <c r="B155" s="178" t="s">
        <v>30</v>
      </c>
      <c r="C155" s="178" t="s">
        <v>1594</v>
      </c>
      <c r="D155" s="178" t="s">
        <v>321</v>
      </c>
      <c r="E155" s="179" t="s">
        <v>24</v>
      </c>
      <c r="F155" s="177" t="s">
        <v>1595</v>
      </c>
      <c r="G155" s="177"/>
      <c r="H155" s="177" t="s">
        <v>1596</v>
      </c>
      <c r="I155" s="177"/>
      <c r="J155" s="177" t="s">
        <v>1597</v>
      </c>
      <c r="K155" s="177"/>
      <c r="L155" s="180" t="n">
        <v>2.395906548</v>
      </c>
      <c r="M155" s="177" t="s">
        <v>1523</v>
      </c>
      <c r="N155" s="180" t="n">
        <v>243566.0114486</v>
      </c>
      <c r="O155" s="177" t="s">
        <v>1567</v>
      </c>
    </row>
    <row r="156" customFormat="false" ht="26.1" hidden="false" customHeight="true" outlineLevel="0" collapsed="false">
      <c r="A156" s="177" t="s">
        <v>1598</v>
      </c>
      <c r="B156" s="178" t="s">
        <v>30</v>
      </c>
      <c r="C156" s="178" t="s">
        <v>1599</v>
      </c>
      <c r="D156" s="178" t="s">
        <v>321</v>
      </c>
      <c r="E156" s="179" t="s">
        <v>24</v>
      </c>
      <c r="F156" s="177" t="s">
        <v>1600</v>
      </c>
      <c r="G156" s="177"/>
      <c r="H156" s="177" t="s">
        <v>1601</v>
      </c>
      <c r="I156" s="177"/>
      <c r="J156" s="177" t="s">
        <v>1216</v>
      </c>
      <c r="K156" s="177"/>
      <c r="L156" s="180" t="n">
        <v>1.038121018</v>
      </c>
      <c r="M156" s="177" t="s">
        <v>1523</v>
      </c>
      <c r="N156" s="180" t="n">
        <v>243567.0495696</v>
      </c>
      <c r="O156" s="177" t="s">
        <v>1567</v>
      </c>
    </row>
    <row r="157" customFormat="false" ht="24" hidden="false" customHeight="true" outlineLevel="0" collapsed="false">
      <c r="A157" s="177" t="s">
        <v>1602</v>
      </c>
      <c r="B157" s="178" t="s">
        <v>56</v>
      </c>
      <c r="C157" s="178" t="s">
        <v>1603</v>
      </c>
      <c r="D157" s="178" t="s">
        <v>321</v>
      </c>
      <c r="E157" s="179" t="s">
        <v>1604</v>
      </c>
      <c r="F157" s="177" t="s">
        <v>1515</v>
      </c>
      <c r="G157" s="177"/>
      <c r="H157" s="177" t="s">
        <v>1605</v>
      </c>
      <c r="I157" s="177"/>
      <c r="J157" s="177" t="s">
        <v>1606</v>
      </c>
      <c r="K157" s="177"/>
      <c r="L157" s="180" t="n">
        <v>0.872800464</v>
      </c>
      <c r="M157" s="177" t="s">
        <v>1523</v>
      </c>
      <c r="N157" s="180" t="n">
        <v>243567.9223701</v>
      </c>
      <c r="O157" s="177" t="s">
        <v>1607</v>
      </c>
    </row>
    <row r="158" customFormat="false" ht="24" hidden="false" customHeight="true" outlineLevel="0" collapsed="false">
      <c r="A158" s="177" t="s">
        <v>459</v>
      </c>
      <c r="B158" s="178" t="s">
        <v>30</v>
      </c>
      <c r="C158" s="178" t="s">
        <v>460</v>
      </c>
      <c r="D158" s="178" t="s">
        <v>321</v>
      </c>
      <c r="E158" s="179" t="s">
        <v>461</v>
      </c>
      <c r="F158" s="177" t="s">
        <v>1608</v>
      </c>
      <c r="G158" s="177"/>
      <c r="H158" s="177" t="s">
        <v>1609</v>
      </c>
      <c r="I158" s="177"/>
      <c r="J158" s="177" t="s">
        <v>1610</v>
      </c>
      <c r="K158" s="177"/>
      <c r="L158" s="180" t="n">
        <v>0.862974</v>
      </c>
      <c r="M158" s="177" t="s">
        <v>1523</v>
      </c>
      <c r="N158" s="180" t="n">
        <v>243568.7853441</v>
      </c>
      <c r="O158" s="177" t="s">
        <v>1607</v>
      </c>
    </row>
    <row r="159" customFormat="false" ht="24" hidden="false" customHeight="true" outlineLevel="0" collapsed="false">
      <c r="A159" s="177" t="s">
        <v>1611</v>
      </c>
      <c r="B159" s="178" t="s">
        <v>56</v>
      </c>
      <c r="C159" s="178" t="s">
        <v>1612</v>
      </c>
      <c r="D159" s="178" t="s">
        <v>321</v>
      </c>
      <c r="E159" s="179" t="s">
        <v>66</v>
      </c>
      <c r="F159" s="177" t="s">
        <v>1560</v>
      </c>
      <c r="G159" s="177"/>
      <c r="H159" s="177" t="s">
        <v>1613</v>
      </c>
      <c r="I159" s="177"/>
      <c r="J159" s="177" t="s">
        <v>1614</v>
      </c>
      <c r="K159" s="177"/>
      <c r="L159" s="180" t="n">
        <v>0.83096826</v>
      </c>
      <c r="M159" s="177" t="s">
        <v>1523</v>
      </c>
      <c r="N159" s="180" t="n">
        <v>243569.6163124</v>
      </c>
      <c r="O159" s="177" t="s">
        <v>1607</v>
      </c>
    </row>
    <row r="160" customFormat="false" ht="26.1" hidden="false" customHeight="true" outlineLevel="0" collapsed="false">
      <c r="A160" s="177" t="s">
        <v>1615</v>
      </c>
      <c r="B160" s="178" t="s">
        <v>30</v>
      </c>
      <c r="C160" s="178" t="s">
        <v>1616</v>
      </c>
      <c r="D160" s="178" t="s">
        <v>300</v>
      </c>
      <c r="E160" s="179" t="s">
        <v>24</v>
      </c>
      <c r="F160" s="177" t="s">
        <v>1617</v>
      </c>
      <c r="G160" s="177"/>
      <c r="H160" s="177" t="s">
        <v>1618</v>
      </c>
      <c r="I160" s="177"/>
      <c r="J160" s="177" t="s">
        <v>1619</v>
      </c>
      <c r="K160" s="177"/>
      <c r="L160" s="180" t="n">
        <v>0.730008576</v>
      </c>
      <c r="M160" s="177" t="s">
        <v>1523</v>
      </c>
      <c r="N160" s="180" t="n">
        <v>243570.346321</v>
      </c>
      <c r="O160" s="177" t="s">
        <v>1607</v>
      </c>
    </row>
    <row r="161" customFormat="false" ht="24" hidden="false" customHeight="true" outlineLevel="0" collapsed="false">
      <c r="A161" s="177" t="s">
        <v>1620</v>
      </c>
      <c r="B161" s="178" t="s">
        <v>56</v>
      </c>
      <c r="C161" s="178" t="s">
        <v>1621</v>
      </c>
      <c r="D161" s="178" t="s">
        <v>300</v>
      </c>
      <c r="E161" s="179" t="s">
        <v>66</v>
      </c>
      <c r="F161" s="177" t="s">
        <v>1622</v>
      </c>
      <c r="G161" s="177"/>
      <c r="H161" s="177" t="s">
        <v>1623</v>
      </c>
      <c r="I161" s="177"/>
      <c r="J161" s="177" t="s">
        <v>1624</v>
      </c>
      <c r="K161" s="177"/>
      <c r="L161" s="180" t="n">
        <v>0.68422</v>
      </c>
      <c r="M161" s="177" t="s">
        <v>1523</v>
      </c>
      <c r="N161" s="180" t="n">
        <v>243571.030541</v>
      </c>
      <c r="O161" s="177" t="s">
        <v>1607</v>
      </c>
    </row>
    <row r="162" customFormat="false" ht="24" hidden="false" customHeight="true" outlineLevel="0" collapsed="false">
      <c r="A162" s="177" t="s">
        <v>1625</v>
      </c>
      <c r="B162" s="178" t="s">
        <v>56</v>
      </c>
      <c r="C162" s="178" t="s">
        <v>1626</v>
      </c>
      <c r="D162" s="178" t="s">
        <v>321</v>
      </c>
      <c r="E162" s="179" t="s">
        <v>66</v>
      </c>
      <c r="F162" s="177" t="s">
        <v>1627</v>
      </c>
      <c r="G162" s="177"/>
      <c r="H162" s="177" t="s">
        <v>1628</v>
      </c>
      <c r="I162" s="177"/>
      <c r="J162" s="177" t="s">
        <v>986</v>
      </c>
      <c r="K162" s="177"/>
      <c r="L162" s="180" t="n">
        <v>0.62757369</v>
      </c>
      <c r="M162" s="177" t="s">
        <v>1523</v>
      </c>
      <c r="N162" s="180" t="n">
        <v>243571.6581147</v>
      </c>
      <c r="O162" s="177" t="s">
        <v>1607</v>
      </c>
    </row>
    <row r="163" customFormat="false" ht="24" hidden="false" customHeight="true" outlineLevel="0" collapsed="false">
      <c r="A163" s="177" t="s">
        <v>1629</v>
      </c>
      <c r="B163" s="178" t="s">
        <v>56</v>
      </c>
      <c r="C163" s="178" t="s">
        <v>1630</v>
      </c>
      <c r="D163" s="178" t="s">
        <v>321</v>
      </c>
      <c r="E163" s="179" t="s">
        <v>66</v>
      </c>
      <c r="F163" s="177" t="s">
        <v>1631</v>
      </c>
      <c r="G163" s="177"/>
      <c r="H163" s="177" t="s">
        <v>1632</v>
      </c>
      <c r="I163" s="177"/>
      <c r="J163" s="177" t="s">
        <v>1457</v>
      </c>
      <c r="K163" s="177"/>
      <c r="L163" s="180" t="n">
        <v>0.3546192</v>
      </c>
      <c r="M163" s="177" t="s">
        <v>1523</v>
      </c>
      <c r="N163" s="180" t="n">
        <v>243572.0127339</v>
      </c>
      <c r="O163" s="177" t="s">
        <v>1607</v>
      </c>
    </row>
    <row r="164" customFormat="false" ht="26.1" hidden="false" customHeight="true" outlineLevel="0" collapsed="false">
      <c r="A164" s="177" t="s">
        <v>1633</v>
      </c>
      <c r="B164" s="178" t="s">
        <v>56</v>
      </c>
      <c r="C164" s="178" t="s">
        <v>1634</v>
      </c>
      <c r="D164" s="178" t="s">
        <v>300</v>
      </c>
      <c r="E164" s="179" t="s">
        <v>66</v>
      </c>
      <c r="F164" s="177" t="s">
        <v>1622</v>
      </c>
      <c r="G164" s="177"/>
      <c r="H164" s="177" t="s">
        <v>1635</v>
      </c>
      <c r="I164" s="177"/>
      <c r="J164" s="177" t="s">
        <v>1636</v>
      </c>
      <c r="K164" s="177"/>
      <c r="L164" s="180" t="n">
        <v>0.32494</v>
      </c>
      <c r="M164" s="177" t="s">
        <v>1523</v>
      </c>
      <c r="N164" s="180" t="n">
        <v>243572.3376739</v>
      </c>
      <c r="O164" s="177" t="s">
        <v>1607</v>
      </c>
    </row>
    <row r="165" customFormat="false" ht="24" hidden="false" customHeight="true" outlineLevel="0" collapsed="false">
      <c r="A165" s="177" t="s">
        <v>1637</v>
      </c>
      <c r="B165" s="178" t="s">
        <v>56</v>
      </c>
      <c r="C165" s="178" t="s">
        <v>1638</v>
      </c>
      <c r="D165" s="178" t="s">
        <v>321</v>
      </c>
      <c r="E165" s="179" t="s">
        <v>66</v>
      </c>
      <c r="F165" s="177" t="s">
        <v>1639</v>
      </c>
      <c r="G165" s="177"/>
      <c r="H165" s="177" t="s">
        <v>1640</v>
      </c>
      <c r="I165" s="177"/>
      <c r="J165" s="177" t="s">
        <v>1641</v>
      </c>
      <c r="K165" s="177"/>
      <c r="L165" s="180" t="n">
        <v>0.10012</v>
      </c>
      <c r="M165" s="177" t="s">
        <v>1523</v>
      </c>
      <c r="N165" s="180" t="n">
        <v>243572.4377939</v>
      </c>
      <c r="O165" s="177" t="s">
        <v>1607</v>
      </c>
    </row>
    <row r="166" customFormat="false" ht="24" hidden="false" customHeight="true" outlineLevel="0" collapsed="false">
      <c r="A166" s="177" t="s">
        <v>1642</v>
      </c>
      <c r="B166" s="178" t="s">
        <v>56</v>
      </c>
      <c r="C166" s="178" t="s">
        <v>1643</v>
      </c>
      <c r="D166" s="178" t="s">
        <v>321</v>
      </c>
      <c r="E166" s="179" t="s">
        <v>66</v>
      </c>
      <c r="F166" s="177" t="s">
        <v>1639</v>
      </c>
      <c r="G166" s="177"/>
      <c r="H166" s="177" t="s">
        <v>1644</v>
      </c>
      <c r="I166" s="177"/>
      <c r="J166" s="177" t="s">
        <v>1645</v>
      </c>
      <c r="K166" s="177"/>
      <c r="L166" s="180" t="n">
        <v>0.06046</v>
      </c>
      <c r="M166" s="177" t="s">
        <v>1523</v>
      </c>
      <c r="N166" s="180" t="n">
        <v>243572.4982539</v>
      </c>
      <c r="O166" s="177" t="s">
        <v>1607</v>
      </c>
    </row>
    <row r="167" customFormat="false" ht="24" hidden="false" customHeight="true" outlineLevel="0" collapsed="false">
      <c r="A167" s="177" t="s">
        <v>1646</v>
      </c>
      <c r="B167" s="178" t="s">
        <v>30</v>
      </c>
      <c r="C167" s="178" t="s">
        <v>1647</v>
      </c>
      <c r="D167" s="178" t="s">
        <v>321</v>
      </c>
      <c r="E167" s="179" t="s">
        <v>483</v>
      </c>
      <c r="F167" s="177" t="s">
        <v>1648</v>
      </c>
      <c r="G167" s="177"/>
      <c r="H167" s="177" t="s">
        <v>1649</v>
      </c>
      <c r="I167" s="177"/>
      <c r="J167" s="177" t="s">
        <v>1650</v>
      </c>
      <c r="K167" s="177"/>
      <c r="L167" s="180" t="n">
        <v>0.05156816</v>
      </c>
      <c r="M167" s="177" t="s">
        <v>1523</v>
      </c>
      <c r="N167" s="180" t="n">
        <v>243572.5498221</v>
      </c>
      <c r="O167" s="177" t="s">
        <v>1607</v>
      </c>
    </row>
    <row r="168" customFormat="false" ht="24" hidden="false" customHeight="true" outlineLevel="0" collapsed="false">
      <c r="A168" s="177" t="s">
        <v>1651</v>
      </c>
      <c r="B168" s="178" t="s">
        <v>56</v>
      </c>
      <c r="C168" s="178" t="s">
        <v>1652</v>
      </c>
      <c r="D168" s="178" t="s">
        <v>321</v>
      </c>
      <c r="E168" s="179" t="s">
        <v>66</v>
      </c>
      <c r="F168" s="177" t="s">
        <v>1639</v>
      </c>
      <c r="G168" s="177"/>
      <c r="H168" s="177" t="s">
        <v>1653</v>
      </c>
      <c r="I168" s="177"/>
      <c r="J168" s="177" t="s">
        <v>1654</v>
      </c>
      <c r="K168" s="177"/>
      <c r="L168" s="180" t="n">
        <v>0.04002</v>
      </c>
      <c r="M168" s="177" t="s">
        <v>1523</v>
      </c>
      <c r="N168" s="180" t="n">
        <v>243572.5898421</v>
      </c>
      <c r="O168" s="177" t="s">
        <v>1607</v>
      </c>
    </row>
    <row r="169" customFormat="false" ht="24" hidden="false" customHeight="true" outlineLevel="0" collapsed="false">
      <c r="A169" s="177" t="s">
        <v>1655</v>
      </c>
      <c r="B169" s="178" t="s">
        <v>56</v>
      </c>
      <c r="C169" s="178" t="s">
        <v>1656</v>
      </c>
      <c r="D169" s="178" t="s">
        <v>321</v>
      </c>
      <c r="E169" s="179" t="s">
        <v>66</v>
      </c>
      <c r="F169" s="177" t="s">
        <v>1622</v>
      </c>
      <c r="G169" s="177"/>
      <c r="H169" s="177" t="s">
        <v>1601</v>
      </c>
      <c r="I169" s="177"/>
      <c r="J169" s="177" t="s">
        <v>1654</v>
      </c>
      <c r="K169" s="177"/>
      <c r="L169" s="180" t="n">
        <v>0.03949</v>
      </c>
      <c r="M169" s="177" t="s">
        <v>1523</v>
      </c>
      <c r="N169" s="180" t="n">
        <v>243572.6293321</v>
      </c>
      <c r="O169" s="177" t="s">
        <v>1607</v>
      </c>
    </row>
    <row r="170" customFormat="false" ht="24" hidden="false" customHeight="true" outlineLevel="0" collapsed="false">
      <c r="A170" s="177" t="s">
        <v>322</v>
      </c>
      <c r="B170" s="178" t="s">
        <v>30</v>
      </c>
      <c r="C170" s="178" t="s">
        <v>323</v>
      </c>
      <c r="D170" s="178" t="s">
        <v>321</v>
      </c>
      <c r="E170" s="179" t="s">
        <v>32</v>
      </c>
      <c r="F170" s="177" t="s">
        <v>1067</v>
      </c>
      <c r="G170" s="177"/>
      <c r="H170" s="177" t="s">
        <v>1470</v>
      </c>
      <c r="I170" s="177"/>
      <c r="J170" s="177" t="s">
        <v>1657</v>
      </c>
      <c r="K170" s="177"/>
      <c r="L170" s="180" t="n">
        <v>0.03</v>
      </c>
      <c r="M170" s="177" t="s">
        <v>1523</v>
      </c>
      <c r="N170" s="180" t="n">
        <v>243572.6593321</v>
      </c>
      <c r="O170" s="177" t="s">
        <v>1607</v>
      </c>
    </row>
    <row r="171" customFormat="false" ht="26.1" hidden="false" customHeight="true" outlineLevel="0" collapsed="false">
      <c r="A171" s="177" t="s">
        <v>1658</v>
      </c>
      <c r="B171" s="178" t="s">
        <v>30</v>
      </c>
      <c r="C171" s="178" t="s">
        <v>1659</v>
      </c>
      <c r="D171" s="178" t="s">
        <v>300</v>
      </c>
      <c r="E171" s="179" t="s">
        <v>24</v>
      </c>
      <c r="F171" s="177" t="s">
        <v>1660</v>
      </c>
      <c r="G171" s="177"/>
      <c r="H171" s="177" t="s">
        <v>1661</v>
      </c>
      <c r="I171" s="177"/>
      <c r="J171" s="177" t="s">
        <v>1657</v>
      </c>
      <c r="K171" s="177"/>
      <c r="L171" s="180" t="n">
        <v>0.027742935</v>
      </c>
      <c r="M171" s="177" t="s">
        <v>1523</v>
      </c>
      <c r="N171" s="180" t="n">
        <v>243572.687075</v>
      </c>
      <c r="O171" s="177" t="s">
        <v>1607</v>
      </c>
    </row>
    <row r="172" customFormat="false" ht="14.25" hidden="false" customHeight="false" outlineLevel="0" collapsed="false">
      <c r="A172" s="24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</row>
    <row r="173" customFormat="false" ht="14.25" hidden="false" customHeight="true" outlineLevel="0" collapsed="false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5" t="s">
        <v>1662</v>
      </c>
      <c r="M173" s="45"/>
      <c r="N173" s="45"/>
      <c r="O173" s="45"/>
    </row>
    <row r="174" customFormat="false" ht="14.25" hidden="false" customHeight="true" outlineLevel="0" collapsed="false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5" t="s">
        <v>300</v>
      </c>
      <c r="M174" s="45"/>
      <c r="N174" s="45"/>
      <c r="O174" s="181" t="n">
        <v>20129.25</v>
      </c>
    </row>
    <row r="175" customFormat="false" ht="14.25" hidden="false" customHeight="true" outlineLevel="0" collapsed="false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5" t="s">
        <v>1663</v>
      </c>
      <c r="M175" s="45"/>
      <c r="N175" s="45"/>
      <c r="O175" s="181" t="n">
        <v>0</v>
      </c>
    </row>
    <row r="176" customFormat="false" ht="14.25" hidden="false" customHeight="true" outlineLevel="0" collapsed="false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5" t="s">
        <v>314</v>
      </c>
      <c r="M176" s="45"/>
      <c r="N176" s="45"/>
      <c r="O176" s="181" t="n">
        <v>101886.28</v>
      </c>
    </row>
    <row r="177" customFormat="false" ht="14.25" hidden="false" customHeight="true" outlineLevel="0" collapsed="false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5" t="s">
        <v>321</v>
      </c>
      <c r="M177" s="45"/>
      <c r="N177" s="45"/>
      <c r="O177" s="181" t="n">
        <v>111797.06</v>
      </c>
    </row>
    <row r="178" customFormat="false" ht="14.25" hidden="false" customHeight="true" outlineLevel="0" collapsed="false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5" t="s">
        <v>928</v>
      </c>
      <c r="M178" s="45"/>
      <c r="N178" s="45"/>
      <c r="O178" s="181" t="n">
        <v>2879.91</v>
      </c>
    </row>
    <row r="179" customFormat="false" ht="14.25" hidden="false" customHeight="true" outlineLevel="0" collapsed="false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5" t="s">
        <v>337</v>
      </c>
      <c r="M179" s="45"/>
      <c r="N179" s="45"/>
      <c r="O179" s="181" t="n">
        <v>31.94</v>
      </c>
    </row>
    <row r="180" customFormat="false" ht="14.25" hidden="false" customHeight="true" outlineLevel="0" collapsed="false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5" t="s">
        <v>345</v>
      </c>
      <c r="M180" s="45"/>
      <c r="N180" s="45"/>
      <c r="O180" s="181" t="n">
        <v>225.87</v>
      </c>
    </row>
    <row r="181" customFormat="false" ht="14.25" hidden="false" customHeight="true" outlineLevel="0" collapsed="false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5" t="s">
        <v>1664</v>
      </c>
      <c r="M181" s="45"/>
      <c r="N181" s="45"/>
      <c r="O181" s="181" t="n">
        <v>0</v>
      </c>
    </row>
    <row r="182" customFormat="false" ht="14.25" hidden="false" customHeight="true" outlineLevel="0" collapsed="false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5" t="s">
        <v>1665</v>
      </c>
      <c r="M182" s="45"/>
      <c r="N182" s="45"/>
      <c r="O182" s="181" t="n">
        <v>0</v>
      </c>
    </row>
    <row r="183" customFormat="false" ht="14.25" hidden="false" customHeight="true" outlineLevel="0" collapsed="false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5" t="s">
        <v>332</v>
      </c>
      <c r="M183" s="45"/>
      <c r="N183" s="45"/>
      <c r="O183" s="181" t="n">
        <v>6622.38</v>
      </c>
    </row>
    <row r="184" customFormat="false" ht="14.25" hidden="false" customHeight="false" outlineLevel="0" collapsed="false">
      <c r="A184" s="24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</row>
    <row r="185" customFormat="false" ht="14.25" hidden="false" customHeight="true" outlineLevel="0" collapsed="false">
      <c r="A185" s="25"/>
      <c r="B185" s="25"/>
      <c r="C185" s="25"/>
      <c r="D185" s="26"/>
      <c r="E185" s="27"/>
      <c r="F185" s="27"/>
      <c r="G185" s="27"/>
      <c r="H185" s="27"/>
      <c r="I185" s="27"/>
      <c r="J185" s="27"/>
      <c r="K185" s="4" t="s">
        <v>239</v>
      </c>
      <c r="L185" s="4"/>
      <c r="M185" s="28" t="n">
        <v>193694.806571277</v>
      </c>
      <c r="N185" s="28"/>
      <c r="O185" s="28"/>
    </row>
    <row r="186" customFormat="false" ht="14.25" hidden="false" customHeight="true" outlineLevel="0" collapsed="false">
      <c r="A186" s="25"/>
      <c r="B186" s="25"/>
      <c r="C186" s="25"/>
      <c r="D186" s="26"/>
      <c r="E186" s="27"/>
      <c r="F186" s="27"/>
      <c r="G186" s="27"/>
      <c r="H186" s="27"/>
      <c r="I186" s="27"/>
      <c r="J186" s="27"/>
      <c r="K186" s="4" t="s">
        <v>240</v>
      </c>
      <c r="L186" s="4"/>
      <c r="M186" s="28" t="n">
        <v>62156.6634287228</v>
      </c>
      <c r="N186" s="28"/>
      <c r="O186" s="28"/>
    </row>
    <row r="187" customFormat="false" ht="14.25" hidden="false" customHeight="true" outlineLevel="0" collapsed="false">
      <c r="A187" s="25"/>
      <c r="B187" s="25"/>
      <c r="C187" s="25"/>
      <c r="D187" s="26"/>
      <c r="E187" s="27"/>
      <c r="F187" s="27"/>
      <c r="G187" s="27"/>
      <c r="H187" s="27"/>
      <c r="I187" s="27"/>
      <c r="J187" s="27"/>
      <c r="K187" s="4" t="s">
        <v>241</v>
      </c>
      <c r="L187" s="4"/>
      <c r="M187" s="28" t="n">
        <v>255851.47</v>
      </c>
      <c r="N187" s="28"/>
      <c r="O187" s="28"/>
    </row>
    <row r="188" customFormat="false" ht="60" hidden="false" customHeight="true" outlineLevel="0" collapsed="false">
      <c r="A188" s="29"/>
      <c r="B188" s="29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</row>
    <row r="189" customFormat="false" ht="69.95" hidden="false" customHeight="true" outlineLevel="0" collapsed="false">
      <c r="A189" s="31" t="s">
        <v>242</v>
      </c>
      <c r="B189" s="31"/>
      <c r="C189" s="31"/>
      <c r="D189" s="31"/>
      <c r="E189" s="31"/>
      <c r="F189" s="31"/>
      <c r="G189" s="31"/>
      <c r="H189" s="31"/>
      <c r="I189" s="31"/>
      <c r="J189" s="31"/>
      <c r="K189" s="31"/>
      <c r="L189" s="31"/>
      <c r="M189" s="31"/>
      <c r="N189" s="31"/>
      <c r="O189" s="31"/>
    </row>
  </sheetData>
  <mergeCells count="37">
    <mergeCell ref="E1:G1"/>
    <mergeCell ref="H1:O1"/>
    <mergeCell ref="E2:G2"/>
    <mergeCell ref="H2:O2"/>
    <mergeCell ref="A3:O3"/>
    <mergeCell ref="A4:A5"/>
    <mergeCell ref="B4:B5"/>
    <mergeCell ref="C4:C5"/>
    <mergeCell ref="D4:D5"/>
    <mergeCell ref="E4:E5"/>
    <mergeCell ref="F4:G4"/>
    <mergeCell ref="H4:I4"/>
    <mergeCell ref="J4:L4"/>
    <mergeCell ref="M4:M5"/>
    <mergeCell ref="N4:N5"/>
    <mergeCell ref="O4:O5"/>
    <mergeCell ref="L173:O173"/>
    <mergeCell ref="L174:N174"/>
    <mergeCell ref="L175:N175"/>
    <mergeCell ref="L176:N176"/>
    <mergeCell ref="L177:N177"/>
    <mergeCell ref="L178:N178"/>
    <mergeCell ref="L179:N179"/>
    <mergeCell ref="L180:N180"/>
    <mergeCell ref="L181:N181"/>
    <mergeCell ref="L182:N182"/>
    <mergeCell ref="L183:N183"/>
    <mergeCell ref="A185:C185"/>
    <mergeCell ref="K185:L185"/>
    <mergeCell ref="M185:O185"/>
    <mergeCell ref="A186:C186"/>
    <mergeCell ref="K186:L186"/>
    <mergeCell ref="M186:O186"/>
    <mergeCell ref="A187:C187"/>
    <mergeCell ref="K187:L187"/>
    <mergeCell ref="M187:O187"/>
    <mergeCell ref="A189:O189"/>
  </mergeCells>
  <printOptions headings="false" gridLines="false" gridLinesSet="true" horizontalCentered="false" verticalCentered="false"/>
  <pageMargins left="0.5" right="0.5" top="1" bottom="1" header="0.5" footer="0.5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>&amp;L &amp;CDacon Engenharia
CNPJ: 02.511.240/0001-86 </oddHeader>
    <oddFooter>&amp;L &amp;CAvenida Dom Pedro II Sala 904 - Centro - João Pessoa / PB
83 - 3566.7514 99903.7514 / daconprojetos@hotmail.com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LibreOffice/7.1.6.2$Windows_X86_64 LibreOffice_project/0e133318fcee89abacd6a7d077e292f1145735c3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2023-04-12T18:22:53Z</dcterms:created>
  <dc:creator>axlsx</dc:creator>
  <dc:description/>
  <dc:language>pt-BR</dc:language>
  <cp:lastModifiedBy>Philippe Hypolito Lins Cabral Ribeiro</cp:lastModifiedBy>
  <cp:lastPrinted>2023-05-19T14:43:41Z</cp:lastPrinted>
  <dcterms:modified xsi:type="dcterms:W3CDTF">2023-05-19T14:44:34Z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